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w\Desktop\"/>
    </mc:Choice>
  </mc:AlternateContent>
  <bookViews>
    <workbookView xWindow="0" yWindow="0" windowWidth="21840" windowHeight="12480" activeTab="1"/>
  </bookViews>
  <sheets>
    <sheet name="ค่าเตรียมความพร้อม 80 %" sheetId="1" r:id="rId1"/>
    <sheet name="ค่าเตรียมความพร้อม 20 %" sheetId="6" r:id="rId2"/>
    <sheet name="สรุป" sheetId="4" state="hidden" r:id="rId3"/>
  </sheets>
  <definedNames>
    <definedName name="_xlnm._FilterDatabase" localSheetId="1" hidden="1">'ค่าเตรียมความพร้อม 20 %'!$A$9:$AN$35</definedName>
    <definedName name="_xlnm._FilterDatabase" localSheetId="0" hidden="1">'ค่าเตรียมความพร้อม 80 %'!$A$9:$AN$41</definedName>
    <definedName name="_xlnm.Print_Area" localSheetId="1">'ค่าเตรียมความพร้อม 20 %'!$A$1:$AN$36</definedName>
    <definedName name="_xlnm.Print_Area" localSheetId="0">'ค่าเตรียมความพร้อม 80 %'!$A$1:$AN$40</definedName>
    <definedName name="_xlnm.Print_Area" localSheetId="2">สรุป!$A$1:$L$20</definedName>
    <definedName name="_xlnm.Print_Titles" localSheetId="1">'ค่าเตรียมความพร้อม 20 %'!$1:$8</definedName>
    <definedName name="_xlnm.Print_Titles" localSheetId="0">'ค่าเตรียมความพร้อม 80 %'!$1:$8</definedName>
  </definedNames>
  <calcPr calcId="162913"/>
</workbook>
</file>

<file path=xl/calcChain.xml><?xml version="1.0" encoding="utf-8"?>
<calcChain xmlns="http://schemas.openxmlformats.org/spreadsheetml/2006/main">
  <c r="I10" i="6" l="1"/>
  <c r="I10" i="1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I18" i="6"/>
  <c r="I17" i="6"/>
  <c r="I16" i="6"/>
  <c r="I15" i="6"/>
  <c r="I14" i="6"/>
  <c r="I13" i="6"/>
  <c r="I12" i="6"/>
  <c r="I11" i="6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6" l="1"/>
  <c r="B10" i="6"/>
  <c r="AJ9" i="6"/>
  <c r="AI9" i="6"/>
  <c r="AH9" i="6"/>
  <c r="AG9" i="6"/>
  <c r="AF9" i="6"/>
  <c r="AE9" i="6"/>
  <c r="J10" i="1"/>
  <c r="B10" i="1"/>
  <c r="H20" i="4" l="1"/>
  <c r="H19" i="4"/>
  <c r="D20" i="4"/>
  <c r="D19" i="4"/>
  <c r="H18" i="4"/>
  <c r="D18" i="4"/>
  <c r="I11" i="4" l="1"/>
  <c r="L6" i="4" l="1"/>
  <c r="K6" i="4"/>
  <c r="J6" i="4"/>
  <c r="I6" i="4"/>
  <c r="H6" i="4"/>
  <c r="G6" i="4"/>
  <c r="F6" i="4"/>
  <c r="E6" i="4"/>
  <c r="D6" i="4"/>
  <c r="D5" i="4" s="1"/>
  <c r="L15" i="4"/>
  <c r="K15" i="4"/>
  <c r="L9" i="4"/>
  <c r="L8" i="4"/>
  <c r="L7" i="4"/>
  <c r="L13" i="4"/>
  <c r="L12" i="4"/>
  <c r="L11" i="4" s="1"/>
  <c r="K13" i="4"/>
  <c r="K12" i="4"/>
  <c r="K11" i="4" s="1"/>
  <c r="K8" i="4"/>
  <c r="K9" i="4"/>
  <c r="K7" i="4"/>
  <c r="H13" i="4"/>
  <c r="F13" i="4"/>
  <c r="F7" i="4"/>
  <c r="C5" i="4"/>
  <c r="H11" i="4"/>
  <c r="H5" i="4" s="1"/>
  <c r="G11" i="4"/>
  <c r="G5" i="4" s="1"/>
  <c r="I8" i="4"/>
  <c r="J8" i="4"/>
  <c r="I9" i="4"/>
  <c r="J9" i="4"/>
  <c r="I10" i="4"/>
  <c r="J10" i="4"/>
  <c r="I12" i="4"/>
  <c r="J12" i="4"/>
  <c r="I13" i="4"/>
  <c r="J13" i="4"/>
  <c r="I15" i="4"/>
  <c r="J15" i="4"/>
  <c r="J7" i="4"/>
  <c r="I7" i="4"/>
  <c r="F5" i="4"/>
  <c r="E5" i="4"/>
  <c r="F11" i="4"/>
  <c r="E11" i="4"/>
  <c r="C6" i="4"/>
  <c r="D12" i="4"/>
  <c r="L5" i="4" l="1"/>
  <c r="K5" i="4"/>
  <c r="J11" i="4"/>
  <c r="J5" i="4" s="1"/>
  <c r="I5" i="4"/>
  <c r="AJ9" i="1" l="1"/>
  <c r="AI9" i="1"/>
  <c r="AH9" i="1"/>
  <c r="AG9" i="1"/>
  <c r="AF9" i="1"/>
  <c r="AE9" i="1"/>
  <c r="D11" i="4"/>
  <c r="C11" i="4"/>
  <c r="D13" i="4"/>
</calcChain>
</file>

<file path=xl/sharedStrings.xml><?xml version="1.0" encoding="utf-8"?>
<sst xmlns="http://schemas.openxmlformats.org/spreadsheetml/2006/main" count="309" uniqueCount="159">
  <si>
    <t>โครงการ  /  รายการ</t>
  </si>
  <si>
    <t>ประเภทงาน</t>
  </si>
  <si>
    <t xml:space="preserve">พิกัด  </t>
  </si>
  <si>
    <t>ปีก่อสร้าง
(พ.ศ.)</t>
  </si>
  <si>
    <t>โครงการอันเนื่องมาจากพระราชดำริ  (8)</t>
  </si>
  <si>
    <t>งานนโยบาย  (13)</t>
  </si>
  <si>
    <t>ข้อมูลการใช้แผนที่เกษตรเพื่อการบริหารจัดการเชิงรุก  (Design  by  Agri-Map)</t>
  </si>
  <si>
    <t>หมายเหตุ</t>
  </si>
  <si>
    <t>รหัส</t>
  </si>
  <si>
    <t>สำนัก</t>
  </si>
  <si>
    <t>พระราชดำริของ</t>
  </si>
  <si>
    <t>ดำริตรง/ฏีกา</t>
  </si>
  <si>
    <t>วันที่ทรงดำริ/วันที่ทรงรับเป็นพระราชดำริ</t>
  </si>
  <si>
    <t>พื้นที่ก่อนใช้  Agri-Map  ดำเนินการ  (ไร่)</t>
  </si>
  <si>
    <t>พื้นที่ที่ใช้  Agri-Map  ดำเนินการ  (ไร่)</t>
  </si>
  <si>
    <t>เริ่มต้น</t>
  </si>
  <si>
    <t>สิ้นสุด</t>
  </si>
  <si>
    <t>รวม</t>
  </si>
  <si>
    <t>พื้นที่ชลประทาน</t>
  </si>
  <si>
    <t>พื้นที่รับประโยชน์</t>
  </si>
  <si>
    <t>Lat</t>
  </si>
  <si>
    <t>Long</t>
  </si>
  <si>
    <t>x</t>
  </si>
  <si>
    <t xml:space="preserve">หมายเหตุ  ช่องประเภทงานโปรดระบุ  ดังนี้  </t>
  </si>
  <si>
    <t>ก่อสร้างแหล่งน้ำและระบบส่งน้ำเพื่อชุมชน/ชนบท  (ชป.เล็ก)</t>
  </si>
  <si>
    <t>ก่อสร้างแหล่งน้ำและระบบส่งน้ำในพื้นที่หมู่บ้านป้องกันตนเองชายแดน  (ปชด.)</t>
  </si>
  <si>
    <t>ก่อสร้างสถานีสูบน้ำด้วยไฟฟ้าพร้อมระบบส่งน้ำ</t>
  </si>
  <si>
    <t>ก่อสร้างและพัฒนาแหล่งน้ำในพื้นที่รับน้ำ  (แก้มลิง)</t>
  </si>
  <si>
    <t xml:space="preserve">การปรับปรุงงานชลประทาน  </t>
  </si>
  <si>
    <t>ก่อสร้างแหล่งน้ำสนับสนุนโครงการอันเนื่องมาจากพระราชดำริ  (โครงการหลวง  ,  ขยายผลโครงการหลวง  ,  รักษ์น้ำเพื่อพระแม่ของแผ่นดิน  ,  ปรับปรุงงานโครงการอันเนื่องมาจากพระราชดำริ  ฯลฯ)</t>
  </si>
  <si>
    <t xml:space="preserve">ป้องกันและบรรเทาอุทกภัย  </t>
  </si>
  <si>
    <t>งานจัดการด้านความปลอดภัยเขื่อน</t>
  </si>
  <si>
    <t>การจัดการงานชลประทาน  (ขุดลอกคลอง  ,  ขุดลอกอ่างเก็บน้ำ  ,  ปรับปรุงสะพาน  ,  ปรับปรุงที่ทำการบ้านพัก  และปรับปรุงระบบสาธารณูปโภค  ฯลฯ)</t>
  </si>
  <si>
    <t>จัดเรียงลำดับ</t>
  </si>
  <si>
    <t>ลำดับ
(ตามความสำคัญ)</t>
  </si>
  <si>
    <t>กองแผนงาน</t>
  </si>
  <si>
    <t>ส่วนวิศวกรรม</t>
  </si>
  <si>
    <t xml:space="preserve">อ่างเก็บน้ำบ้านโป่งเหนือ  ต.สันสลี อ.เวียงป่าเป้า จ.เชียงราย </t>
  </si>
  <si>
    <t>ฎีกา</t>
  </si>
  <si>
    <t>ร.10</t>
  </si>
  <si>
    <t>ตารางสรุปค่าเตรียมความพร้อม ปีงบประมาณ 2563</t>
  </si>
  <si>
    <t>ลำดับ</t>
  </si>
  <si>
    <t>หน่วยงานรับผิดชอบ</t>
  </si>
  <si>
    <t>ฝ่ายพิจารณาโครงการ</t>
  </si>
  <si>
    <t>ฝ่ายสำรวจ</t>
  </si>
  <si>
    <t>ฝ่ายออกแบบ</t>
  </si>
  <si>
    <t>ส่วนบริหารจัดการน้ำฯ</t>
  </si>
  <si>
    <t>ฝ่ายปฐพีและธรณีวิทยา</t>
  </si>
  <si>
    <t>จำนวนงานที่ได้รับจัดสรร</t>
  </si>
  <si>
    <t>วงเงินที่ได้รับจัดสรร</t>
  </si>
  <si>
    <t>ฝ่ายปรับปรุงบำรุงรักษา</t>
  </si>
  <si>
    <t>กรอบ 80% (ได้รับจัดสรรแล้ว)</t>
  </si>
  <si>
    <t>ฝ่ายปลอดภัยเขื่อน</t>
  </si>
  <si>
    <t>จำนวนงานที่เสนอ</t>
  </si>
  <si>
    <t>วงเงินที่เสนอ</t>
  </si>
  <si>
    <t>จำนวนงานที่ไม่ผ่านการพิจารณา</t>
  </si>
  <si>
    <t>คงเหลือ</t>
  </si>
  <si>
    <t>วงเงินคงเหลือ</t>
  </si>
  <si>
    <t>รายการเสนอ กรอบ 20%</t>
  </si>
  <si>
    <t>วงเงินที่ไม่ผ่านการพิจารณา</t>
  </si>
  <si>
    <t>สำนักงานชลประทานที่ 2</t>
  </si>
  <si>
    <t>รวมทั้งหมด</t>
  </si>
  <si>
    <t>จำนวนทั้งหมด</t>
  </si>
  <si>
    <t>วงเงินทั้งหมด</t>
  </si>
  <si>
    <t>วงเงินตาม พ.ร.บ. 63</t>
  </si>
  <si>
    <t>วงเงิน</t>
  </si>
  <si>
    <t>กรอบ 1 (80%)</t>
  </si>
  <si>
    <t>กรอบ 2 (20%)</t>
  </si>
  <si>
    <t>ได้รับจัดสรร รอบ 80%</t>
  </si>
  <si>
    <t>ส่วนต่างกรอบ</t>
  </si>
  <si>
    <t>เสนอ รอบ 20%</t>
  </si>
  <si>
    <t>ให้ระบุ เลข 1 ในปีที่ต้องการดำเนินการ</t>
  </si>
  <si>
    <t>จำนวน
(งาน)</t>
  </si>
  <si>
    <t>ค่าศึกษาความเหมาะสม  
(งาน)</t>
  </si>
  <si>
    <t>ค่าสำรวจแผนที่ภูมิประเทศ  (งาน)</t>
  </si>
  <si>
    <t>ค่าดำเนินการออกแบบ  (งาน)</t>
  </si>
  <si>
    <t>หน่วยงาน :</t>
  </si>
  <si>
    <t>ส่วนแผนงาน</t>
  </si>
  <si>
    <t>สถานที่ดำเนินการ</t>
  </si>
  <si>
    <t>ตำบล</t>
  </si>
  <si>
    <t>อำเภอ</t>
  </si>
  <si>
    <t>จังหวัด</t>
  </si>
  <si>
    <t>สันสลี</t>
  </si>
  <si>
    <t>ภูซาง</t>
  </si>
  <si>
    <t>เวียงป่าเป้า</t>
  </si>
  <si>
    <t>เชียงราย</t>
  </si>
  <si>
    <t>พะเยา</t>
  </si>
  <si>
    <t>น่าน</t>
  </si>
  <si>
    <t>ลำปาง</t>
  </si>
  <si>
    <t>โครงการแก้มลิงบ้านนาเบี้ยพร้อมระบบส่งน้ำ จัดหาน้ำสนับสนุนราษฎรบ้านนาเบี้ย อันเนื่องมาจากพระราชดำริ</t>
  </si>
  <si>
    <t>นาโป่ง</t>
  </si>
  <si>
    <t>เถิน</t>
  </si>
  <si>
    <t>สถานีสูบน้ำด้วยไฟฟ้าพร้อมระบบส่งน้ำบ้านฮ่องป่าไร่</t>
  </si>
  <si>
    <t>สบป้าด</t>
  </si>
  <si>
    <t>แม่เมาะ</t>
  </si>
  <si>
    <t>ปรับปรุงเสริมทำนบดินและอาคารระบายน้ำล้นอ่างเก็บน้ำแม่เมือง อันเนื่องมาจากพระราชดำริ</t>
  </si>
  <si>
    <t>บ้านแหง</t>
  </si>
  <si>
    <t>งาว</t>
  </si>
  <si>
    <t>ฝายน้ำเปื๋อย</t>
  </si>
  <si>
    <t>อ่างเก็บน้ำผาวอก</t>
  </si>
  <si>
    <t>ขุนควร</t>
  </si>
  <si>
    <t>ปง</t>
  </si>
  <si>
    <t>อ่างเก็บน้ำห้วยสะแตน</t>
  </si>
  <si>
    <t>ยาบหัวนา</t>
  </si>
  <si>
    <t>เวียงสา</t>
  </si>
  <si>
    <t>18.5782</t>
  </si>
  <si>
    <t>100.4841</t>
  </si>
  <si>
    <t>ปรับปรุงอาคารระบายน้ำล้น อ่างเก็บน้ำน้ำแหง อันเนื่องมาจากพระราชดำริ</t>
  </si>
  <si>
    <t>นาน้อย</t>
  </si>
  <si>
    <t>อ่างเก็บน้ำห้วยม่อนหินขาวพร้อมระบบส่งน้ำ</t>
  </si>
  <si>
    <t>สันโค้ง</t>
  </si>
  <si>
    <t>ดอกคำใต้</t>
  </si>
  <si>
    <t>19.1337</t>
  </si>
  <si>
    <t>100.3901</t>
  </si>
  <si>
    <t>มีเล่มศึกษาแล้ว</t>
  </si>
  <si>
    <t>ปรับปรุงลาดตลิ่งอาคารระบายน้ำห้วยแม่ทรายคำ พร้อมอาคารประกอบ</t>
  </si>
  <si>
    <t>ทุ่งฝาย</t>
  </si>
  <si>
    <t>เมือง</t>
  </si>
  <si>
    <t>ปรับปรุงท่อลอดถนนพร้อมอาคารประกอบ ห้วยแม่ปูน</t>
  </si>
  <si>
    <t>ชมพู</t>
  </si>
  <si>
    <t xml:space="preserve">ประตูระบายน้ำบ้านท่าหล่มพร้อมอาคารประกอบ </t>
  </si>
  <si>
    <t>ทานตะวัน</t>
  </si>
  <si>
    <t>พาน</t>
  </si>
  <si>
    <t>ปรับปรุงคลองส่งน้ำสายใหญ่แม่วังฝั่งซ้าย กม.8+500-10+000</t>
  </si>
  <si>
    <t>พิชัย</t>
  </si>
  <si>
    <t>มีเล่มศึกษาแล้ว
มีผลสำรวจแล้ว</t>
  </si>
  <si>
    <t>ฝายน้ำล้น(ฝายแม่คาว)</t>
  </si>
  <si>
    <t>แม่อ้อ</t>
  </si>
  <si>
    <t>19.9677</t>
  </si>
  <si>
    <t>99.8159</t>
  </si>
  <si>
    <t>โครงการอ่างเก็บน้ำห้วยป่าสัก</t>
  </si>
  <si>
    <t>ทุ่งก่อ</t>
  </si>
  <si>
    <t>เวียงเชียงรุ้ง</t>
  </si>
  <si>
    <t>จัดหาน้ำให้แก่โรงเรียนตำรวจตระเวนชายแดนบำรุงที่ 112</t>
  </si>
  <si>
    <t>แม่สลองใน</t>
  </si>
  <si>
    <t>แม่ฟ้าหลวง</t>
  </si>
  <si>
    <t xml:space="preserve">โครงการก่อสร้างอ่างเก็บน้ำห้วยแม่ฮูดพร้อมระบบส่งน้ำ </t>
  </si>
  <si>
    <t>สบปราบ</t>
  </si>
  <si>
    <t xml:space="preserve">ร้องขอฎีกา </t>
  </si>
  <si>
    <t xml:space="preserve">ร้องขอฎีกา 
นายทัตพล กำเงิน </t>
  </si>
  <si>
    <t>ฝายทุ่งส้านพร้อมระบบส่งน้ำเหมืองทุ่งแพะ</t>
  </si>
  <si>
    <t>บ้านขอ</t>
  </si>
  <si>
    <t>เมืองปาน</t>
  </si>
  <si>
    <t xml:space="preserve">โครงการอ่างเก็บน้ำห้วยแก้ว </t>
  </si>
  <si>
    <t>บ้านสา</t>
  </si>
  <si>
    <t>แจ้ห่ม</t>
  </si>
  <si>
    <t>ร้องขอฎีกา
นายเพียร แต้มดี</t>
  </si>
  <si>
    <t>สถานีสูบน้ำด้วยไฟฟ้าพร้อมระบบส่งน้ำบ้านป่าตึงงาม2</t>
  </si>
  <si>
    <t>ศรีดอนไชย</t>
  </si>
  <si>
    <t>เทิง</t>
  </si>
  <si>
    <t>คันกั้นน้ำแม่คำฝั่งขวา ปตร.ปากเหมืองอุดม</t>
  </si>
  <si>
    <t>จันจว้า</t>
  </si>
  <si>
    <t>แม่จัน</t>
  </si>
  <si>
    <t>ฝายห้วยน้ำแขว่งพร้อมระบบส่งน้ำ</t>
  </si>
  <si>
    <t>เมืองลี</t>
  </si>
  <si>
    <t>นาหมื่น</t>
  </si>
  <si>
    <t>รายการแบบฟอร์มค่าเตรียมความพร้อม 2564 - 2568 (ชุดที่ 2 รอบ 20%)</t>
  </si>
  <si>
    <t>รายการแบบฟอร์มค่าเตรียมความพร้อม 2564 - 2568 (ชุดที่ 1 รอบ 80%)</t>
  </si>
  <si>
    <t>งานนโยบาย  (โปรดระบุ อ้างอิง เช่น นายกรัฐมนตรี , รมว. เกษตรฯ , รมช. เกษตรฯ , วุฒิสมาชิก , และอื่นๆ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</si>
</sst>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#,##0.0000"/>
    <numFmt numFmtId="189" formatCode="_-* #,##0_-;\-* #,##0_-;_-* &quot;-&quot;??_-;_-@_-"/>
    <numFmt numFmtId="190" formatCode="_-* #,##0.0000_-;\-* #,##0.0000_-;_-* &quot;-&quot;??_-;_-@_-"/>
    <numFmt numFmtId="191" formatCode="0.0000"/>
    <numFmt numFmtId="192" formatCode="[$-101041E]d\ mmm\ yy;@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4"/>
      <name val="CordiaUPC"/>
      <family val="2"/>
      <charset val="22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8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3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188" fontId="3" fillId="3" borderId="5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 wrapText="1"/>
    </xf>
    <xf numFmtId="188" fontId="5" fillId="0" borderId="5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9" fontId="5" fillId="0" borderId="5" xfId="1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 wrapText="1"/>
    </xf>
    <xf numFmtId="189" fontId="5" fillId="0" borderId="13" xfId="1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189" fontId="2" fillId="4" borderId="13" xfId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89" fontId="2" fillId="3" borderId="5" xfId="1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 wrapText="1"/>
    </xf>
    <xf numFmtId="189" fontId="2" fillId="0" borderId="0" xfId="0" applyNumberFormat="1" applyFont="1" applyAlignment="1">
      <alignment vertical="top" wrapText="1"/>
    </xf>
    <xf numFmtId="0" fontId="5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/>
    </xf>
    <xf numFmtId="189" fontId="3" fillId="0" borderId="5" xfId="1" applyNumberFormat="1" applyFont="1" applyBorder="1" applyAlignment="1">
      <alignment vertical="top"/>
    </xf>
    <xf numFmtId="189" fontId="3" fillId="0" borderId="5" xfId="0" applyNumberFormat="1" applyFont="1" applyBorder="1" applyAlignment="1">
      <alignment vertical="top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vertical="top"/>
    </xf>
    <xf numFmtId="189" fontId="2" fillId="7" borderId="5" xfId="1" applyNumberFormat="1" applyFont="1" applyFill="1" applyBorder="1" applyAlignment="1">
      <alignment vertical="top"/>
    </xf>
    <xf numFmtId="0" fontId="2" fillId="7" borderId="0" xfId="0" applyFont="1" applyFill="1" applyAlignment="1">
      <alignment vertical="top"/>
    </xf>
    <xf numFmtId="189" fontId="2" fillId="3" borderId="5" xfId="1" applyNumberFormat="1" applyFont="1" applyFill="1" applyBorder="1" applyAlignment="1">
      <alignment horizontal="center" vertical="top" wrapText="1"/>
    </xf>
    <xf numFmtId="189" fontId="2" fillId="7" borderId="0" xfId="1" applyNumberFormat="1" applyFont="1" applyFill="1" applyAlignment="1">
      <alignment vertical="top"/>
    </xf>
    <xf numFmtId="0" fontId="3" fillId="0" borderId="14" xfId="0" applyFont="1" applyBorder="1" applyAlignment="1">
      <alignment vertical="top"/>
    </xf>
    <xf numFmtId="189" fontId="3" fillId="0" borderId="14" xfId="1" applyNumberFormat="1" applyFont="1" applyBorder="1" applyAlignment="1">
      <alignment vertical="top"/>
    </xf>
    <xf numFmtId="0" fontId="2" fillId="4" borderId="5" xfId="0" applyFont="1" applyFill="1" applyBorder="1" applyAlignment="1">
      <alignment vertical="top"/>
    </xf>
    <xf numFmtId="189" fontId="2" fillId="4" borderId="5" xfId="1" applyNumberFormat="1" applyFont="1" applyFill="1" applyBorder="1" applyAlignment="1">
      <alignment vertical="top"/>
    </xf>
    <xf numFmtId="189" fontId="2" fillId="4" borderId="5" xfId="0" applyNumberFormat="1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9" fontId="3" fillId="0" borderId="0" xfId="0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189" fontId="3" fillId="0" borderId="0" xfId="0" applyNumberFormat="1" applyFont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89" fontId="2" fillId="8" borderId="13" xfId="1" applyNumberFormat="1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189" fontId="2" fillId="9" borderId="13" xfId="1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189" fontId="2" fillId="10" borderId="13" xfId="1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9" fontId="2" fillId="8" borderId="5" xfId="1" applyNumberFormat="1" applyFont="1" applyFill="1" applyBorder="1" applyAlignment="1">
      <alignment horizontal="right"/>
    </xf>
    <xf numFmtId="189" fontId="2" fillId="10" borderId="5" xfId="1" applyNumberFormat="1" applyFont="1" applyFill="1" applyBorder="1" applyAlignment="1">
      <alignment horizontal="right"/>
    </xf>
    <xf numFmtId="189" fontId="2" fillId="9" borderId="5" xfId="1" applyNumberFormat="1" applyFont="1" applyFill="1" applyBorder="1" applyAlignment="1">
      <alignment horizontal="right"/>
    </xf>
    <xf numFmtId="189" fontId="2" fillId="9" borderId="12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0" fontId="5" fillId="0" borderId="5" xfId="13" applyFont="1" applyFill="1" applyBorder="1" applyAlignment="1">
      <alignment vertical="top" wrapText="1"/>
    </xf>
    <xf numFmtId="0" fontId="5" fillId="0" borderId="5" xfId="13" applyFont="1" applyFill="1" applyBorder="1" applyAlignment="1">
      <alignment horizontal="center" vertical="top" shrinkToFit="1"/>
    </xf>
    <xf numFmtId="0" fontId="5" fillId="0" borderId="5" xfId="13" applyFont="1" applyFill="1" applyBorder="1" applyAlignment="1">
      <alignment horizontal="center" vertical="top"/>
    </xf>
    <xf numFmtId="0" fontId="5" fillId="0" borderId="13" xfId="13" applyFont="1" applyFill="1" applyBorder="1" applyAlignment="1">
      <alignment horizontal="center" vertical="top" shrinkToFit="1"/>
    </xf>
    <xf numFmtId="0" fontId="5" fillId="0" borderId="13" xfId="13" applyFont="1" applyFill="1" applyBorder="1" applyAlignment="1">
      <alignment horizontal="center" vertical="top"/>
    </xf>
    <xf numFmtId="0" fontId="5" fillId="0" borderId="5" xfId="55" applyFont="1" applyBorder="1" applyAlignment="1">
      <alignment horizontal="center" vertical="top" wrapText="1"/>
    </xf>
    <xf numFmtId="0" fontId="3" fillId="0" borderId="5" xfId="54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shrinkToFit="1"/>
    </xf>
    <xf numFmtId="191" fontId="5" fillId="0" borderId="5" xfId="0" applyNumberFormat="1" applyFont="1" applyFill="1" applyBorder="1" applyAlignment="1">
      <alignment horizontal="center" vertical="top"/>
    </xf>
    <xf numFmtId="189" fontId="5" fillId="0" borderId="5" xfId="1" applyNumberFormat="1" applyFont="1" applyFill="1" applyBorder="1" applyAlignment="1">
      <alignment vertical="top"/>
    </xf>
    <xf numFmtId="189" fontId="5" fillId="0" borderId="5" xfId="1" applyNumberFormat="1" applyFont="1" applyFill="1" applyBorder="1" applyAlignment="1">
      <alignment vertical="top" wrapText="1"/>
    </xf>
    <xf numFmtId="189" fontId="5" fillId="0" borderId="13" xfId="1" applyNumberFormat="1" applyFont="1" applyFill="1" applyBorder="1" applyAlignment="1">
      <alignment vertical="top" wrapText="1"/>
    </xf>
    <xf numFmtId="189" fontId="5" fillId="0" borderId="10" xfId="1" applyNumberFormat="1" applyFont="1" applyFill="1" applyBorder="1" applyAlignment="1">
      <alignment vertical="top" wrapText="1"/>
    </xf>
    <xf numFmtId="192" fontId="3" fillId="0" borderId="5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5" fillId="0" borderId="17" xfId="57" applyFont="1" applyFill="1" applyBorder="1" applyAlignment="1">
      <alignment vertical="center" wrapText="1"/>
    </xf>
    <xf numFmtId="0" fontId="5" fillId="0" borderId="17" xfId="56" applyFont="1" applyFill="1" applyBorder="1" applyAlignment="1">
      <alignment horizontal="center" vertical="center"/>
    </xf>
    <xf numFmtId="0" fontId="5" fillId="0" borderId="17" xfId="54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vertical="top"/>
    </xf>
    <xf numFmtId="191" fontId="3" fillId="0" borderId="5" xfId="54" applyNumberFormat="1" applyFont="1" applyFill="1" applyBorder="1" applyAlignment="1">
      <alignment horizontal="center" vertical="top" shrinkToFit="1"/>
    </xf>
    <xf numFmtId="191" fontId="5" fillId="5" borderId="0" xfId="0" applyNumberFormat="1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 wrapText="1"/>
    </xf>
    <xf numFmtId="189" fontId="5" fillId="0" borderId="13" xfId="1" applyNumberFormat="1" applyFont="1" applyFill="1" applyBorder="1" applyAlignment="1">
      <alignment vertical="top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58">
    <cellStyle name="Comma 11" xfId="2"/>
    <cellStyle name="Comma 19" xfId="3"/>
    <cellStyle name="Comma 2" xfId="4"/>
    <cellStyle name="Comma 2 4" xfId="5"/>
    <cellStyle name="Comma 2 5" xfId="6"/>
    <cellStyle name="Comma 5" xfId="7"/>
    <cellStyle name="Comma 5 2" xfId="8"/>
    <cellStyle name="Normal 10" xfId="9"/>
    <cellStyle name="Normal 10 2" xfId="10"/>
    <cellStyle name="Normal 12" xfId="11"/>
    <cellStyle name="Normal 15" xfId="12"/>
    <cellStyle name="Normal 2" xfId="13"/>
    <cellStyle name="Normal 2 2" xfId="14"/>
    <cellStyle name="Normal 208" xfId="15"/>
    <cellStyle name="Normal 226" xfId="16"/>
    <cellStyle name="Normal 274" xfId="17"/>
    <cellStyle name="Normal 3" xfId="18"/>
    <cellStyle name="Normal 3 2" xfId="19"/>
    <cellStyle name="Normal 4" xfId="20"/>
    <cellStyle name="Normal 4 7" xfId="21"/>
    <cellStyle name="Normal 5" xfId="22"/>
    <cellStyle name="Normal 8" xfId="23"/>
    <cellStyle name="Normal 9" xfId="24"/>
    <cellStyle name="เครื่องหมายจุลภาค 10" xfId="25"/>
    <cellStyle name="เครื่องหมายจุลภาค 11" xfId="26"/>
    <cellStyle name="เครื่องหมายจุลภาค 2" xfId="27"/>
    <cellStyle name="เครื่องหมายจุลภาค 2 2" xfId="28"/>
    <cellStyle name="เครื่องหมายจุลภาค 2 2 2" xfId="29"/>
    <cellStyle name="เครื่องหมายจุลภาค 2 5" xfId="30"/>
    <cellStyle name="เครื่องหมายจุลภาค 3" xfId="31"/>
    <cellStyle name="เครื่องหมายจุลภาค 3 2" xfId="32"/>
    <cellStyle name="เครื่องหมายจุลภาค 3 2 2 2 2" xfId="33"/>
    <cellStyle name="เครื่องหมายจุลภาค 3 3" xfId="34"/>
    <cellStyle name="เครื่องหมายจุลภาค 4" xfId="35"/>
    <cellStyle name="เครื่องหมายจุลภาค 5" xfId="36"/>
    <cellStyle name="เครื่องหมายจุลภาค 8" xfId="37"/>
    <cellStyle name="เครื่องหมายจุลภาค 8 3" xfId="38"/>
    <cellStyle name="จุลภาค" xfId="1" builtinId="3"/>
    <cellStyle name="ปกติ" xfId="0" builtinId="0"/>
    <cellStyle name="ปกติ 11" xfId="39"/>
    <cellStyle name="ปกติ 11 2" xfId="40"/>
    <cellStyle name="ปกติ 116" xfId="41"/>
    <cellStyle name="ปกติ 2" xfId="42"/>
    <cellStyle name="ปกติ 2 2" xfId="43"/>
    <cellStyle name="ปกติ 2 2 2 3 2" xfId="44"/>
    <cellStyle name="ปกติ 2 2 2 5" xfId="45"/>
    <cellStyle name="ปกติ 2 3" xfId="46"/>
    <cellStyle name="ปกติ 2 4" xfId="47"/>
    <cellStyle name="ปกติ 2_600727_MTEFRID13 (แก้ไขใหม่ล่าสุด) 28.7.2560 - ใหม่" xfId="48"/>
    <cellStyle name="ปกติ 3" xfId="49"/>
    <cellStyle name="ปกติ 3 2" xfId="50"/>
    <cellStyle name="ปกติ 5" xfId="56"/>
    <cellStyle name="ปกติ 6" xfId="51"/>
    <cellStyle name="ปกติ 7" xfId="52"/>
    <cellStyle name="ปกติ 9 2" xfId="53"/>
    <cellStyle name="ปกติ_MTEF51-56 สชป.1 (ส่งกรมครั้งที่4 ยังไม่ได้ส่ง)N141929" xfId="54"/>
    <cellStyle name="ปกติ_Plan_2550_พะเยา" xfId="55"/>
    <cellStyle name="ปกติ_Sheet1" xfId="57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showRuler="0" view="pageBreakPreview" zoomScale="80" zoomScaleNormal="7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0" sqref="I10"/>
    </sheetView>
  </sheetViews>
  <sheetFormatPr defaultRowHeight="24"/>
  <cols>
    <col min="1" max="1" width="10.375" style="1" customWidth="1"/>
    <col min="2" max="2" width="58" style="1" customWidth="1"/>
    <col min="3" max="6" width="7.125" style="4" customWidth="1"/>
    <col min="7" max="7" width="8.5" style="5" bestFit="1" customWidth="1"/>
    <col min="8" max="8" width="11.125" style="5" customWidth="1"/>
    <col min="9" max="9" width="7.5" style="5" customWidth="1"/>
    <col min="10" max="10" width="5.625" style="1" customWidth="1"/>
    <col min="11" max="11" width="5.625" style="32" customWidth="1"/>
    <col min="12" max="14" width="5.625" style="2" customWidth="1"/>
    <col min="15" max="15" width="5.625" style="1" customWidth="1"/>
    <col min="16" max="16" width="5.625" style="32" customWidth="1"/>
    <col min="17" max="17" width="5.625" style="1" customWidth="1"/>
    <col min="18" max="19" width="5.625" style="32" customWidth="1"/>
    <col min="20" max="20" width="5.625" style="1" customWidth="1"/>
    <col min="21" max="21" width="5.625" style="32" customWidth="1"/>
    <col min="22" max="22" width="5.625" style="1" customWidth="1"/>
    <col min="23" max="24" width="5.625" style="32" customWidth="1"/>
    <col min="25" max="25" width="5.875" style="1" customWidth="1"/>
    <col min="26" max="26" width="5.625" style="1" customWidth="1"/>
    <col min="27" max="27" width="11.375" style="1" customWidth="1"/>
    <col min="28" max="28" width="11.75" style="1" customWidth="1"/>
    <col min="29" max="29" width="25.75" style="1" customWidth="1"/>
    <col min="30" max="30" width="12.875" style="1" customWidth="1"/>
    <col min="31" max="36" width="14.125" style="1" hidden="1" customWidth="1"/>
    <col min="37" max="37" width="15.625" style="5" customWidth="1"/>
    <col min="38" max="38" width="11.625" style="6" hidden="1" customWidth="1"/>
    <col min="39" max="39" width="10.875" style="6" hidden="1" customWidth="1"/>
    <col min="40" max="40" width="9" style="1" hidden="1" customWidth="1"/>
    <col min="41" max="41" width="13.375" style="1" customWidth="1"/>
    <col min="42" max="16384" width="9" style="1"/>
  </cols>
  <sheetData>
    <row r="1" spans="1:41" ht="27" customHeight="1">
      <c r="A1" s="125" t="s">
        <v>157</v>
      </c>
      <c r="B1" s="125"/>
      <c r="C1" s="142"/>
      <c r="D1" s="142"/>
      <c r="E1" s="142"/>
      <c r="F1" s="142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 t="s">
        <v>35</v>
      </c>
      <c r="AM1" s="125"/>
      <c r="AN1" s="125"/>
    </row>
    <row r="2" spans="1:41" s="32" customFormat="1" ht="27" customHeight="1">
      <c r="A2" s="162" t="s">
        <v>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 t="s">
        <v>77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94"/>
      <c r="AM2" s="94"/>
      <c r="AN2" s="94"/>
    </row>
    <row r="3" spans="1:41" ht="21" customHeight="1">
      <c r="A3" s="143" t="s">
        <v>34</v>
      </c>
      <c r="B3" s="129" t="s">
        <v>0</v>
      </c>
      <c r="C3" s="129" t="s">
        <v>1</v>
      </c>
      <c r="D3" s="132" t="s">
        <v>78</v>
      </c>
      <c r="E3" s="132"/>
      <c r="F3" s="132"/>
      <c r="G3" s="132"/>
      <c r="H3" s="132"/>
      <c r="I3" s="129" t="s">
        <v>72</v>
      </c>
      <c r="J3" s="147" t="s">
        <v>71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9"/>
      <c r="Y3" s="133" t="s">
        <v>3</v>
      </c>
      <c r="Z3" s="135"/>
      <c r="AA3" s="132" t="s">
        <v>4</v>
      </c>
      <c r="AB3" s="132"/>
      <c r="AC3" s="132"/>
      <c r="AD3" s="129" t="s">
        <v>5</v>
      </c>
      <c r="AE3" s="133" t="s">
        <v>6</v>
      </c>
      <c r="AF3" s="134"/>
      <c r="AG3" s="134"/>
      <c r="AH3" s="134"/>
      <c r="AI3" s="134"/>
      <c r="AJ3" s="135"/>
      <c r="AK3" s="129" t="s">
        <v>7</v>
      </c>
      <c r="AL3" s="126" t="s">
        <v>8</v>
      </c>
      <c r="AM3" s="126" t="s">
        <v>33</v>
      </c>
      <c r="AN3" s="126" t="s">
        <v>9</v>
      </c>
    </row>
    <row r="4" spans="1:41" ht="24" customHeight="1">
      <c r="A4" s="144"/>
      <c r="B4" s="130"/>
      <c r="C4" s="130"/>
      <c r="D4" s="129" t="s">
        <v>79</v>
      </c>
      <c r="E4" s="129" t="s">
        <v>80</v>
      </c>
      <c r="F4" s="129" t="s">
        <v>81</v>
      </c>
      <c r="G4" s="132" t="s">
        <v>2</v>
      </c>
      <c r="H4" s="132"/>
      <c r="I4" s="130"/>
      <c r="J4" s="180" t="s">
        <v>73</v>
      </c>
      <c r="K4" s="181"/>
      <c r="L4" s="181"/>
      <c r="M4" s="181"/>
      <c r="N4" s="182"/>
      <c r="O4" s="173" t="s">
        <v>74</v>
      </c>
      <c r="P4" s="174"/>
      <c r="Q4" s="174"/>
      <c r="R4" s="174"/>
      <c r="S4" s="175"/>
      <c r="T4" s="179" t="s">
        <v>75</v>
      </c>
      <c r="U4" s="179"/>
      <c r="V4" s="179"/>
      <c r="W4" s="179"/>
      <c r="X4" s="179"/>
      <c r="Y4" s="136"/>
      <c r="Z4" s="138"/>
      <c r="AA4" s="132"/>
      <c r="AB4" s="132"/>
      <c r="AC4" s="132"/>
      <c r="AD4" s="130"/>
      <c r="AE4" s="136"/>
      <c r="AF4" s="137"/>
      <c r="AG4" s="137"/>
      <c r="AH4" s="137"/>
      <c r="AI4" s="137"/>
      <c r="AJ4" s="138"/>
      <c r="AK4" s="130"/>
      <c r="AL4" s="127"/>
      <c r="AM4" s="127"/>
      <c r="AN4" s="127"/>
    </row>
    <row r="5" spans="1:41" ht="24" customHeight="1">
      <c r="A5" s="144"/>
      <c r="B5" s="130"/>
      <c r="C5" s="130"/>
      <c r="D5" s="130"/>
      <c r="E5" s="130"/>
      <c r="F5" s="130"/>
      <c r="G5" s="132"/>
      <c r="H5" s="132"/>
      <c r="I5" s="130"/>
      <c r="J5" s="183"/>
      <c r="K5" s="184"/>
      <c r="L5" s="184"/>
      <c r="M5" s="184"/>
      <c r="N5" s="185"/>
      <c r="O5" s="156"/>
      <c r="P5" s="157"/>
      <c r="Q5" s="157"/>
      <c r="R5" s="157"/>
      <c r="S5" s="158"/>
      <c r="T5" s="179"/>
      <c r="U5" s="179"/>
      <c r="V5" s="179"/>
      <c r="W5" s="179"/>
      <c r="X5" s="179"/>
      <c r="Y5" s="136"/>
      <c r="Z5" s="138"/>
      <c r="AA5" s="129" t="s">
        <v>10</v>
      </c>
      <c r="AB5" s="129" t="s">
        <v>11</v>
      </c>
      <c r="AC5" s="129" t="s">
        <v>12</v>
      </c>
      <c r="AD5" s="130"/>
      <c r="AE5" s="139"/>
      <c r="AF5" s="140"/>
      <c r="AG5" s="140"/>
      <c r="AH5" s="140"/>
      <c r="AI5" s="140"/>
      <c r="AJ5" s="141"/>
      <c r="AK5" s="130"/>
      <c r="AL5" s="127"/>
      <c r="AM5" s="127"/>
      <c r="AN5" s="127"/>
    </row>
    <row r="6" spans="1:41" ht="24" customHeight="1">
      <c r="A6" s="144"/>
      <c r="B6" s="130"/>
      <c r="C6" s="130"/>
      <c r="D6" s="130"/>
      <c r="E6" s="130"/>
      <c r="F6" s="130"/>
      <c r="G6" s="132"/>
      <c r="H6" s="132"/>
      <c r="I6" s="130"/>
      <c r="J6" s="186"/>
      <c r="K6" s="187"/>
      <c r="L6" s="187"/>
      <c r="M6" s="187"/>
      <c r="N6" s="188"/>
      <c r="O6" s="159"/>
      <c r="P6" s="160"/>
      <c r="Q6" s="160"/>
      <c r="R6" s="160"/>
      <c r="S6" s="161"/>
      <c r="T6" s="179"/>
      <c r="U6" s="179"/>
      <c r="V6" s="179"/>
      <c r="W6" s="179"/>
      <c r="X6" s="179"/>
      <c r="Y6" s="136"/>
      <c r="Z6" s="138"/>
      <c r="AA6" s="130"/>
      <c r="AB6" s="130"/>
      <c r="AC6" s="130"/>
      <c r="AD6" s="130"/>
      <c r="AE6" s="132" t="s">
        <v>13</v>
      </c>
      <c r="AF6" s="132"/>
      <c r="AG6" s="132"/>
      <c r="AH6" s="132" t="s">
        <v>14</v>
      </c>
      <c r="AI6" s="132"/>
      <c r="AJ6" s="132"/>
      <c r="AK6" s="130"/>
      <c r="AL6" s="127"/>
      <c r="AM6" s="127"/>
      <c r="AN6" s="127"/>
    </row>
    <row r="7" spans="1:41">
      <c r="A7" s="144"/>
      <c r="B7" s="130"/>
      <c r="C7" s="130"/>
      <c r="D7" s="130"/>
      <c r="E7" s="130"/>
      <c r="F7" s="130"/>
      <c r="G7" s="132"/>
      <c r="H7" s="132"/>
      <c r="I7" s="131"/>
      <c r="J7" s="84">
        <v>2564</v>
      </c>
      <c r="K7" s="84">
        <v>2565</v>
      </c>
      <c r="L7" s="85">
        <v>2566</v>
      </c>
      <c r="M7" s="122">
        <v>2567</v>
      </c>
      <c r="N7" s="122">
        <v>2568</v>
      </c>
      <c r="O7" s="91">
        <v>2564</v>
      </c>
      <c r="P7" s="91">
        <v>2565</v>
      </c>
      <c r="Q7" s="91">
        <v>2566</v>
      </c>
      <c r="R7" s="123">
        <v>2567</v>
      </c>
      <c r="S7" s="123">
        <v>2568</v>
      </c>
      <c r="T7" s="87">
        <v>2564</v>
      </c>
      <c r="U7" s="87">
        <v>2565</v>
      </c>
      <c r="V7" s="87">
        <v>2566</v>
      </c>
      <c r="W7" s="124">
        <v>2567</v>
      </c>
      <c r="X7" s="124">
        <v>2568</v>
      </c>
      <c r="Y7" s="132" t="s">
        <v>15</v>
      </c>
      <c r="Z7" s="132" t="s">
        <v>16</v>
      </c>
      <c r="AA7" s="130"/>
      <c r="AB7" s="130"/>
      <c r="AC7" s="130"/>
      <c r="AD7" s="130"/>
      <c r="AE7" s="132" t="s">
        <v>17</v>
      </c>
      <c r="AF7" s="132" t="s">
        <v>18</v>
      </c>
      <c r="AG7" s="132" t="s">
        <v>19</v>
      </c>
      <c r="AH7" s="132" t="s">
        <v>17</v>
      </c>
      <c r="AI7" s="132" t="s">
        <v>18</v>
      </c>
      <c r="AJ7" s="132" t="s">
        <v>19</v>
      </c>
      <c r="AK7" s="130"/>
      <c r="AL7" s="127"/>
      <c r="AM7" s="127"/>
      <c r="AN7" s="127"/>
    </row>
    <row r="8" spans="1:41" ht="39" customHeight="1">
      <c r="A8" s="145"/>
      <c r="B8" s="131"/>
      <c r="C8" s="131"/>
      <c r="D8" s="131"/>
      <c r="E8" s="131"/>
      <c r="F8" s="131"/>
      <c r="G8" s="7" t="s">
        <v>20</v>
      </c>
      <c r="H8" s="8" t="s">
        <v>21</v>
      </c>
      <c r="I8" s="9"/>
      <c r="J8" s="85"/>
      <c r="K8" s="84"/>
      <c r="L8" s="85"/>
      <c r="M8" s="85"/>
      <c r="N8" s="85"/>
      <c r="O8" s="92"/>
      <c r="P8" s="92"/>
      <c r="Q8" s="92"/>
      <c r="R8" s="92"/>
      <c r="S8" s="92"/>
      <c r="T8" s="88"/>
      <c r="U8" s="87"/>
      <c r="V8" s="89"/>
      <c r="W8" s="89"/>
      <c r="X8" s="89"/>
      <c r="Y8" s="132"/>
      <c r="Z8" s="132"/>
      <c r="AA8" s="131"/>
      <c r="AB8" s="131"/>
      <c r="AC8" s="131"/>
      <c r="AD8" s="131"/>
      <c r="AE8" s="132"/>
      <c r="AF8" s="132"/>
      <c r="AG8" s="132"/>
      <c r="AH8" s="132"/>
      <c r="AI8" s="132"/>
      <c r="AJ8" s="132"/>
      <c r="AK8" s="131"/>
      <c r="AL8" s="128"/>
      <c r="AM8" s="128"/>
      <c r="AN8" s="128"/>
    </row>
    <row r="9" spans="1:41" s="2" customFormat="1" ht="24" customHeight="1">
      <c r="A9" s="10"/>
      <c r="B9" s="11"/>
      <c r="C9" s="12"/>
      <c r="D9" s="12"/>
      <c r="E9" s="12"/>
      <c r="F9" s="12"/>
      <c r="G9" s="13"/>
      <c r="H9" s="13"/>
      <c r="I9" s="49"/>
      <c r="J9" s="86"/>
      <c r="K9" s="86"/>
      <c r="L9" s="86"/>
      <c r="M9" s="86"/>
      <c r="N9" s="86"/>
      <c r="O9" s="93"/>
      <c r="P9" s="93"/>
      <c r="Q9" s="93"/>
      <c r="R9" s="93"/>
      <c r="S9" s="93"/>
      <c r="T9" s="90"/>
      <c r="U9" s="90"/>
      <c r="V9" s="90"/>
      <c r="W9" s="90"/>
      <c r="X9" s="90"/>
      <c r="Y9" s="14"/>
      <c r="Z9" s="14"/>
      <c r="AA9" s="11"/>
      <c r="AB9" s="11"/>
      <c r="AC9" s="11"/>
      <c r="AD9" s="11"/>
      <c r="AE9" s="13">
        <f t="shared" ref="AE9:AJ9" si="0">+SUBTOTAL(9,AE10:AE26)</f>
        <v>0</v>
      </c>
      <c r="AF9" s="13">
        <f t="shared" si="0"/>
        <v>0</v>
      </c>
      <c r="AG9" s="13">
        <f t="shared" si="0"/>
        <v>1850</v>
      </c>
      <c r="AH9" s="13">
        <f t="shared" si="0"/>
        <v>0</v>
      </c>
      <c r="AI9" s="13">
        <f t="shared" si="0"/>
        <v>0</v>
      </c>
      <c r="AJ9" s="13">
        <f t="shared" si="0"/>
        <v>2000</v>
      </c>
      <c r="AK9" s="11"/>
      <c r="AL9" s="15"/>
      <c r="AM9" s="15"/>
      <c r="AN9" s="11"/>
    </row>
    <row r="10" spans="1:41" s="18" customFormat="1">
      <c r="A10" s="19"/>
      <c r="B10" s="20" t="str">
        <f>+L2</f>
        <v>ส่วนแผนงาน</v>
      </c>
      <c r="C10" s="21"/>
      <c r="D10" s="21"/>
      <c r="E10" s="21"/>
      <c r="F10" s="21"/>
      <c r="G10" s="22"/>
      <c r="H10" s="22"/>
      <c r="I10" s="51">
        <f t="shared" ref="I10:X10" si="1">+SUBTOTAL(109,I11:I26)</f>
        <v>30</v>
      </c>
      <c r="J10" s="95">
        <f t="shared" si="1"/>
        <v>3</v>
      </c>
      <c r="K10" s="95">
        <f t="shared" si="1"/>
        <v>2</v>
      </c>
      <c r="L10" s="95">
        <f t="shared" si="1"/>
        <v>1</v>
      </c>
      <c r="M10" s="95">
        <f t="shared" si="1"/>
        <v>0</v>
      </c>
      <c r="N10" s="95">
        <f t="shared" si="1"/>
        <v>0</v>
      </c>
      <c r="O10" s="96">
        <f t="shared" si="1"/>
        <v>2</v>
      </c>
      <c r="P10" s="96">
        <f t="shared" si="1"/>
        <v>4</v>
      </c>
      <c r="Q10" s="96">
        <f t="shared" si="1"/>
        <v>2</v>
      </c>
      <c r="R10" s="96">
        <f t="shared" si="1"/>
        <v>2</v>
      </c>
      <c r="S10" s="96">
        <f t="shared" si="1"/>
        <v>0</v>
      </c>
      <c r="T10" s="97">
        <f t="shared" si="1"/>
        <v>2</v>
      </c>
      <c r="U10" s="98">
        <f t="shared" si="1"/>
        <v>3</v>
      </c>
      <c r="V10" s="98">
        <f t="shared" si="1"/>
        <v>4</v>
      </c>
      <c r="W10" s="98">
        <f t="shared" si="1"/>
        <v>3</v>
      </c>
      <c r="X10" s="98">
        <f t="shared" si="1"/>
        <v>2</v>
      </c>
      <c r="Y10" s="21"/>
      <c r="Z10" s="21"/>
      <c r="AA10" s="23"/>
      <c r="AB10" s="23"/>
      <c r="AC10" s="23"/>
      <c r="AD10" s="23"/>
      <c r="AE10" s="21"/>
      <c r="AF10" s="21"/>
      <c r="AG10" s="21"/>
      <c r="AH10" s="21"/>
      <c r="AI10" s="21"/>
      <c r="AJ10" s="21"/>
      <c r="AK10" s="55"/>
      <c r="AL10" s="16"/>
      <c r="AM10" s="16"/>
      <c r="AN10" s="17"/>
    </row>
    <row r="11" spans="1:41" s="53" customFormat="1" ht="48">
      <c r="A11" s="28">
        <v>1</v>
      </c>
      <c r="B11" s="24" t="s">
        <v>37</v>
      </c>
      <c r="C11" s="28">
        <v>6</v>
      </c>
      <c r="D11" s="28" t="s">
        <v>82</v>
      </c>
      <c r="E11" s="28" t="s">
        <v>84</v>
      </c>
      <c r="F11" s="28" t="s">
        <v>85</v>
      </c>
      <c r="G11" s="25">
        <v>19.436399999999999</v>
      </c>
      <c r="H11" s="25">
        <v>99.532499999999999</v>
      </c>
      <c r="I11" s="27">
        <f>SUM(J11:X11)</f>
        <v>1</v>
      </c>
      <c r="J11" s="27">
        <v>0</v>
      </c>
      <c r="K11" s="27">
        <v>0</v>
      </c>
      <c r="L11" s="110">
        <v>0</v>
      </c>
      <c r="M11" s="110"/>
      <c r="N11" s="110"/>
      <c r="O11" s="111">
        <v>0</v>
      </c>
      <c r="P11" s="111">
        <v>0</v>
      </c>
      <c r="Q11" s="111">
        <v>0</v>
      </c>
      <c r="R11" s="111"/>
      <c r="S11" s="111"/>
      <c r="T11" s="111">
        <v>1</v>
      </c>
      <c r="U11" s="111">
        <v>0</v>
      </c>
      <c r="V11" s="111">
        <v>0</v>
      </c>
      <c r="W11" s="111"/>
      <c r="X11" s="111"/>
      <c r="Y11" s="28">
        <v>2565</v>
      </c>
      <c r="Z11" s="28">
        <v>2565</v>
      </c>
      <c r="AA11" s="24"/>
      <c r="AB11" s="28" t="s">
        <v>38</v>
      </c>
      <c r="AC11" s="24"/>
      <c r="AD11" s="24"/>
      <c r="AE11" s="24"/>
      <c r="AF11" s="24"/>
      <c r="AG11" s="27">
        <v>1850</v>
      </c>
      <c r="AH11" s="46"/>
      <c r="AI11" s="46"/>
      <c r="AJ11" s="27">
        <v>2000</v>
      </c>
      <c r="AK11" s="28"/>
      <c r="AL11" s="45"/>
      <c r="AM11" s="45"/>
      <c r="AN11" s="44"/>
      <c r="AO11" s="50"/>
    </row>
    <row r="12" spans="1:41" s="53" customFormat="1" ht="48">
      <c r="A12" s="26">
        <v>2</v>
      </c>
      <c r="B12" s="24" t="s">
        <v>95</v>
      </c>
      <c r="C12" s="28">
        <v>6</v>
      </c>
      <c r="D12" s="28" t="s">
        <v>96</v>
      </c>
      <c r="E12" s="28" t="s">
        <v>97</v>
      </c>
      <c r="F12" s="28" t="s">
        <v>88</v>
      </c>
      <c r="G12" s="25">
        <v>18.79655481</v>
      </c>
      <c r="H12" s="25">
        <v>100.03912680000001</v>
      </c>
      <c r="I12" s="27">
        <f t="shared" ref="I12:I24" si="2">SUM(J12:X12)</f>
        <v>1</v>
      </c>
      <c r="J12" s="27">
        <v>0</v>
      </c>
      <c r="K12" s="27">
        <v>0</v>
      </c>
      <c r="L12" s="110">
        <v>0</v>
      </c>
      <c r="M12" s="110"/>
      <c r="N12" s="110"/>
      <c r="O12" s="111">
        <v>0</v>
      </c>
      <c r="P12" s="111">
        <v>0</v>
      </c>
      <c r="Q12" s="111">
        <v>0</v>
      </c>
      <c r="R12" s="111"/>
      <c r="S12" s="111"/>
      <c r="T12" s="112">
        <v>1</v>
      </c>
      <c r="U12" s="111">
        <v>0</v>
      </c>
      <c r="V12" s="111">
        <v>0</v>
      </c>
      <c r="W12" s="111"/>
      <c r="X12" s="111"/>
      <c r="Y12" s="28">
        <v>2565</v>
      </c>
      <c r="Z12" s="28">
        <v>2565</v>
      </c>
      <c r="AA12" s="42"/>
      <c r="AB12" s="28"/>
      <c r="AC12" s="42"/>
      <c r="AD12" s="42"/>
      <c r="AE12" s="42"/>
      <c r="AF12" s="42"/>
      <c r="AG12" s="47"/>
      <c r="AH12" s="48"/>
      <c r="AI12" s="48"/>
      <c r="AJ12" s="47"/>
      <c r="AK12" s="26"/>
      <c r="AL12" s="45"/>
      <c r="AM12" s="45"/>
      <c r="AN12" s="44"/>
      <c r="AO12" s="50"/>
    </row>
    <row r="13" spans="1:41" s="53" customFormat="1">
      <c r="A13" s="28">
        <v>3</v>
      </c>
      <c r="B13" s="24" t="s">
        <v>115</v>
      </c>
      <c r="C13" s="28">
        <v>5</v>
      </c>
      <c r="D13" s="28" t="s">
        <v>116</v>
      </c>
      <c r="E13" s="28" t="s">
        <v>117</v>
      </c>
      <c r="F13" s="28" t="s">
        <v>88</v>
      </c>
      <c r="G13" s="25">
        <v>18.4328</v>
      </c>
      <c r="H13" s="25">
        <v>99.523899999999998</v>
      </c>
      <c r="I13" s="27">
        <f t="shared" si="2"/>
        <v>2</v>
      </c>
      <c r="J13" s="47">
        <v>0</v>
      </c>
      <c r="K13" s="47">
        <v>0</v>
      </c>
      <c r="L13" s="110">
        <v>0</v>
      </c>
      <c r="M13" s="169"/>
      <c r="N13" s="169"/>
      <c r="O13" s="112">
        <v>1</v>
      </c>
      <c r="P13" s="112">
        <v>0</v>
      </c>
      <c r="Q13" s="112">
        <v>0</v>
      </c>
      <c r="R13" s="112"/>
      <c r="S13" s="112"/>
      <c r="T13" s="112">
        <v>0</v>
      </c>
      <c r="U13" s="113">
        <v>1</v>
      </c>
      <c r="V13" s="113">
        <v>0</v>
      </c>
      <c r="W13" s="113"/>
      <c r="X13" s="113"/>
      <c r="Y13" s="28">
        <v>2566</v>
      </c>
      <c r="Z13" s="28">
        <v>2566</v>
      </c>
      <c r="AA13" s="42"/>
      <c r="AB13" s="28"/>
      <c r="AC13" s="42"/>
      <c r="AD13" s="42"/>
      <c r="AE13" s="42"/>
      <c r="AF13" s="42"/>
      <c r="AG13" s="47"/>
      <c r="AH13" s="48"/>
      <c r="AI13" s="48"/>
      <c r="AJ13" s="47"/>
      <c r="AK13" s="26" t="s">
        <v>114</v>
      </c>
      <c r="AL13" s="45"/>
      <c r="AM13" s="45"/>
      <c r="AN13" s="44"/>
      <c r="AO13" s="50"/>
    </row>
    <row r="14" spans="1:41" s="53" customFormat="1">
      <c r="A14" s="26">
        <v>4</v>
      </c>
      <c r="B14" s="24" t="s">
        <v>98</v>
      </c>
      <c r="C14" s="28">
        <v>1</v>
      </c>
      <c r="D14" s="28" t="s">
        <v>83</v>
      </c>
      <c r="E14" s="28" t="s">
        <v>83</v>
      </c>
      <c r="F14" s="28" t="s">
        <v>86</v>
      </c>
      <c r="G14" s="25">
        <v>19.645199999999999</v>
      </c>
      <c r="H14" s="25">
        <v>100.36669999999999</v>
      </c>
      <c r="I14" s="27">
        <f t="shared" si="2"/>
        <v>3</v>
      </c>
      <c r="J14" s="47">
        <v>1</v>
      </c>
      <c r="K14" s="47">
        <v>0</v>
      </c>
      <c r="L14" s="110">
        <v>0</v>
      </c>
      <c r="M14" s="169"/>
      <c r="N14" s="169"/>
      <c r="O14" s="112"/>
      <c r="P14" s="112">
        <v>1</v>
      </c>
      <c r="Q14" s="112">
        <v>0</v>
      </c>
      <c r="R14" s="112"/>
      <c r="S14" s="112"/>
      <c r="T14" s="112">
        <v>0</v>
      </c>
      <c r="U14" s="113"/>
      <c r="V14" s="113">
        <v>1</v>
      </c>
      <c r="W14" s="113"/>
      <c r="X14" s="113"/>
      <c r="Y14" s="28">
        <v>2566</v>
      </c>
      <c r="Z14" s="28">
        <v>2566</v>
      </c>
      <c r="AA14" s="42"/>
      <c r="AB14" s="28"/>
      <c r="AC14" s="42"/>
      <c r="AD14" s="42"/>
      <c r="AE14" s="42"/>
      <c r="AF14" s="42"/>
      <c r="AG14" s="47"/>
      <c r="AH14" s="48"/>
      <c r="AI14" s="48"/>
      <c r="AJ14" s="47"/>
      <c r="AK14" s="26"/>
      <c r="AL14" s="45"/>
      <c r="AM14" s="45"/>
      <c r="AN14" s="44"/>
      <c r="AO14" s="50"/>
    </row>
    <row r="15" spans="1:41" s="53" customFormat="1">
      <c r="A15" s="28">
        <v>5</v>
      </c>
      <c r="B15" s="24" t="s">
        <v>118</v>
      </c>
      <c r="C15" s="28">
        <v>9</v>
      </c>
      <c r="D15" s="28" t="s">
        <v>119</v>
      </c>
      <c r="E15" s="28" t="s">
        <v>117</v>
      </c>
      <c r="F15" s="28" t="s">
        <v>88</v>
      </c>
      <c r="G15" s="25">
        <v>18.2485</v>
      </c>
      <c r="H15" s="25">
        <v>99.453400000000002</v>
      </c>
      <c r="I15" s="27">
        <f t="shared" si="2"/>
        <v>1</v>
      </c>
      <c r="J15" s="47"/>
      <c r="K15" s="47"/>
      <c r="L15" s="110"/>
      <c r="M15" s="169"/>
      <c r="N15" s="169"/>
      <c r="O15" s="112"/>
      <c r="P15" s="112"/>
      <c r="Q15" s="112"/>
      <c r="R15" s="112"/>
      <c r="S15" s="112"/>
      <c r="T15" s="112"/>
      <c r="U15" s="113">
        <v>1</v>
      </c>
      <c r="V15" s="113"/>
      <c r="W15" s="113"/>
      <c r="X15" s="113"/>
      <c r="Y15" s="28">
        <v>2567</v>
      </c>
      <c r="Z15" s="28">
        <v>2567</v>
      </c>
      <c r="AA15" s="42"/>
      <c r="AB15" s="28"/>
      <c r="AC15" s="42"/>
      <c r="AD15" s="42"/>
      <c r="AE15" s="42"/>
      <c r="AF15" s="42"/>
      <c r="AG15" s="47"/>
      <c r="AH15" s="48"/>
      <c r="AI15" s="48"/>
      <c r="AJ15" s="47"/>
      <c r="AK15" s="26"/>
      <c r="AL15" s="45"/>
      <c r="AM15" s="45"/>
      <c r="AN15" s="44"/>
      <c r="AO15" s="50"/>
    </row>
    <row r="16" spans="1:41" s="53" customFormat="1" ht="48">
      <c r="A16" s="26">
        <v>6</v>
      </c>
      <c r="B16" s="100" t="s">
        <v>89</v>
      </c>
      <c r="C16" s="28">
        <v>4</v>
      </c>
      <c r="D16" s="101" t="s">
        <v>90</v>
      </c>
      <c r="E16" s="101" t="s">
        <v>91</v>
      </c>
      <c r="F16" s="101" t="s">
        <v>88</v>
      </c>
      <c r="G16" s="102">
        <v>17.597432999999999</v>
      </c>
      <c r="H16" s="101">
        <v>99.115122999999997</v>
      </c>
      <c r="I16" s="27">
        <f t="shared" si="2"/>
        <v>3</v>
      </c>
      <c r="J16" s="47">
        <v>1</v>
      </c>
      <c r="K16" s="47"/>
      <c r="L16" s="110"/>
      <c r="M16" s="169"/>
      <c r="N16" s="169"/>
      <c r="O16" s="112"/>
      <c r="P16" s="112">
        <v>1</v>
      </c>
      <c r="Q16" s="112"/>
      <c r="R16" s="112"/>
      <c r="S16" s="112"/>
      <c r="T16" s="112"/>
      <c r="U16" s="113"/>
      <c r="V16" s="113">
        <v>1</v>
      </c>
      <c r="W16" s="113"/>
      <c r="X16" s="113"/>
      <c r="Y16" s="28">
        <v>2567</v>
      </c>
      <c r="Z16" s="28">
        <v>2567</v>
      </c>
      <c r="AA16" s="42"/>
      <c r="AB16" s="28"/>
      <c r="AC16" s="42"/>
      <c r="AD16" s="42"/>
      <c r="AE16" s="42"/>
      <c r="AF16" s="42"/>
      <c r="AG16" s="47"/>
      <c r="AH16" s="48"/>
      <c r="AI16" s="48"/>
      <c r="AJ16" s="47"/>
      <c r="AK16" s="26"/>
      <c r="AL16" s="45"/>
      <c r="AM16" s="45"/>
      <c r="AN16" s="44"/>
      <c r="AO16" s="50"/>
    </row>
    <row r="17" spans="1:41" s="53" customFormat="1">
      <c r="A17" s="28">
        <v>7</v>
      </c>
      <c r="B17" s="99" t="s">
        <v>92</v>
      </c>
      <c r="C17" s="28">
        <v>3</v>
      </c>
      <c r="D17" s="103" t="s">
        <v>93</v>
      </c>
      <c r="E17" s="103" t="s">
        <v>94</v>
      </c>
      <c r="F17" s="103" t="s">
        <v>88</v>
      </c>
      <c r="G17" s="104">
        <v>18.133160799999999</v>
      </c>
      <c r="H17" s="103">
        <v>99.534106600000001</v>
      </c>
      <c r="I17" s="27">
        <f t="shared" si="2"/>
        <v>3</v>
      </c>
      <c r="J17" s="47">
        <v>1</v>
      </c>
      <c r="K17" s="47"/>
      <c r="L17" s="110"/>
      <c r="M17" s="169"/>
      <c r="N17" s="169"/>
      <c r="O17" s="112"/>
      <c r="P17" s="112">
        <v>1</v>
      </c>
      <c r="Q17" s="112"/>
      <c r="R17" s="112"/>
      <c r="S17" s="112"/>
      <c r="T17" s="112"/>
      <c r="U17" s="113"/>
      <c r="V17" s="113">
        <v>1</v>
      </c>
      <c r="W17" s="113"/>
      <c r="X17" s="113"/>
      <c r="Y17" s="28">
        <v>2567</v>
      </c>
      <c r="Z17" s="28">
        <v>2567</v>
      </c>
      <c r="AA17" s="42"/>
      <c r="AB17" s="28"/>
      <c r="AC17" s="42"/>
      <c r="AD17" s="42"/>
      <c r="AE17" s="42"/>
      <c r="AF17" s="42"/>
      <c r="AG17" s="47"/>
      <c r="AH17" s="48"/>
      <c r="AI17" s="48"/>
      <c r="AJ17" s="47"/>
      <c r="AK17" s="26"/>
      <c r="AL17" s="45"/>
      <c r="AM17" s="45"/>
      <c r="AN17" s="44"/>
      <c r="AO17" s="50"/>
    </row>
    <row r="18" spans="1:41" s="53" customFormat="1">
      <c r="A18" s="26">
        <v>8</v>
      </c>
      <c r="B18" s="107" t="s">
        <v>120</v>
      </c>
      <c r="C18" s="28">
        <v>1</v>
      </c>
      <c r="D18" s="108" t="s">
        <v>121</v>
      </c>
      <c r="E18" s="108" t="s">
        <v>122</v>
      </c>
      <c r="F18" s="108" t="s">
        <v>85</v>
      </c>
      <c r="G18" s="109">
        <v>19.576758437708499</v>
      </c>
      <c r="H18" s="109">
        <v>99.7074479363731</v>
      </c>
      <c r="I18" s="27">
        <f t="shared" si="2"/>
        <v>2</v>
      </c>
      <c r="J18" s="47"/>
      <c r="K18" s="47"/>
      <c r="L18" s="110"/>
      <c r="M18" s="169"/>
      <c r="N18" s="169"/>
      <c r="O18" s="112">
        <v>1</v>
      </c>
      <c r="P18" s="112"/>
      <c r="Q18" s="112"/>
      <c r="R18" s="112"/>
      <c r="S18" s="112"/>
      <c r="T18" s="112"/>
      <c r="U18" s="113">
        <v>1</v>
      </c>
      <c r="V18" s="113"/>
      <c r="W18" s="113"/>
      <c r="X18" s="113"/>
      <c r="Y18" s="28">
        <v>2567</v>
      </c>
      <c r="Z18" s="28">
        <v>2567</v>
      </c>
      <c r="AA18" s="42"/>
      <c r="AB18" s="28"/>
      <c r="AC18" s="42"/>
      <c r="AD18" s="42"/>
      <c r="AE18" s="42"/>
      <c r="AF18" s="42"/>
      <c r="AG18" s="47"/>
      <c r="AH18" s="48"/>
      <c r="AI18" s="48"/>
      <c r="AJ18" s="47"/>
      <c r="AK18" s="26" t="s">
        <v>114</v>
      </c>
      <c r="AL18" s="45"/>
      <c r="AM18" s="45"/>
      <c r="AN18" s="44"/>
      <c r="AO18" s="50"/>
    </row>
    <row r="19" spans="1:41" s="53" customFormat="1">
      <c r="A19" s="28">
        <v>9</v>
      </c>
      <c r="B19" s="99" t="s">
        <v>99</v>
      </c>
      <c r="C19" s="28">
        <v>1</v>
      </c>
      <c r="D19" s="105" t="s">
        <v>100</v>
      </c>
      <c r="E19" s="105" t="s">
        <v>101</v>
      </c>
      <c r="F19" s="105" t="s">
        <v>86</v>
      </c>
      <c r="G19" s="104">
        <v>19.142225</v>
      </c>
      <c r="H19" s="103">
        <v>100.43120399999999</v>
      </c>
      <c r="I19" s="27">
        <f t="shared" si="2"/>
        <v>3</v>
      </c>
      <c r="J19" s="47"/>
      <c r="K19" s="47">
        <v>1</v>
      </c>
      <c r="L19" s="110"/>
      <c r="M19" s="169"/>
      <c r="N19" s="169"/>
      <c r="O19" s="112"/>
      <c r="P19" s="112"/>
      <c r="Q19" s="112">
        <v>1</v>
      </c>
      <c r="R19" s="112"/>
      <c r="S19" s="112"/>
      <c r="T19" s="112">
        <v>0</v>
      </c>
      <c r="U19" s="113">
        <v>0</v>
      </c>
      <c r="V19" s="113">
        <v>0</v>
      </c>
      <c r="W19" s="113">
        <v>1</v>
      </c>
      <c r="X19" s="113"/>
      <c r="Y19" s="28">
        <v>2568</v>
      </c>
      <c r="Z19" s="28">
        <v>2568</v>
      </c>
      <c r="AA19" s="42"/>
      <c r="AB19" s="28"/>
      <c r="AC19" s="42"/>
      <c r="AD19" s="42"/>
      <c r="AE19" s="42"/>
      <c r="AF19" s="42"/>
      <c r="AG19" s="47"/>
      <c r="AH19" s="48"/>
      <c r="AI19" s="48"/>
      <c r="AJ19" s="47"/>
      <c r="AK19" s="26"/>
      <c r="AL19" s="45"/>
      <c r="AM19" s="45"/>
      <c r="AN19" s="44"/>
      <c r="AO19" s="50"/>
    </row>
    <row r="20" spans="1:41" s="53" customFormat="1">
      <c r="A20" s="26">
        <v>10</v>
      </c>
      <c r="B20" s="106" t="s">
        <v>102</v>
      </c>
      <c r="C20" s="28">
        <v>2</v>
      </c>
      <c r="D20" s="103" t="s">
        <v>103</v>
      </c>
      <c r="E20" s="103" t="s">
        <v>104</v>
      </c>
      <c r="F20" s="103" t="s">
        <v>87</v>
      </c>
      <c r="G20" s="104" t="s">
        <v>105</v>
      </c>
      <c r="H20" s="103" t="s">
        <v>106</v>
      </c>
      <c r="I20" s="27">
        <f t="shared" si="2"/>
        <v>3</v>
      </c>
      <c r="J20" s="47"/>
      <c r="K20" s="47">
        <v>1</v>
      </c>
      <c r="L20" s="110"/>
      <c r="M20" s="169"/>
      <c r="N20" s="169"/>
      <c r="O20" s="112"/>
      <c r="P20" s="112"/>
      <c r="Q20" s="112">
        <v>1</v>
      </c>
      <c r="R20" s="112"/>
      <c r="S20" s="112"/>
      <c r="T20" s="112"/>
      <c r="U20" s="113"/>
      <c r="V20" s="113"/>
      <c r="W20" s="113">
        <v>1</v>
      </c>
      <c r="X20" s="113"/>
      <c r="Y20" s="28">
        <v>2568</v>
      </c>
      <c r="Z20" s="28">
        <v>2568</v>
      </c>
      <c r="AA20" s="42"/>
      <c r="AB20" s="28"/>
      <c r="AC20" s="42"/>
      <c r="AD20" s="42"/>
      <c r="AE20" s="42"/>
      <c r="AF20" s="42"/>
      <c r="AG20" s="47"/>
      <c r="AH20" s="48"/>
      <c r="AI20" s="48"/>
      <c r="AJ20" s="47"/>
      <c r="AK20" s="26"/>
      <c r="AL20" s="45"/>
      <c r="AM20" s="45"/>
      <c r="AN20" s="44"/>
      <c r="AO20" s="50"/>
    </row>
    <row r="21" spans="1:41" s="53" customFormat="1">
      <c r="A21" s="28">
        <v>11</v>
      </c>
      <c r="B21" s="106" t="s">
        <v>107</v>
      </c>
      <c r="C21" s="28">
        <v>6</v>
      </c>
      <c r="D21" s="103" t="s">
        <v>108</v>
      </c>
      <c r="E21" s="103" t="s">
        <v>108</v>
      </c>
      <c r="F21" s="103" t="s">
        <v>87</v>
      </c>
      <c r="G21" s="104">
        <v>18.323499999999999</v>
      </c>
      <c r="H21" s="103">
        <v>100.68340000000001</v>
      </c>
      <c r="I21" s="27">
        <f t="shared" si="2"/>
        <v>3</v>
      </c>
      <c r="J21" s="47"/>
      <c r="K21" s="47"/>
      <c r="L21" s="110">
        <v>1</v>
      </c>
      <c r="M21" s="169"/>
      <c r="N21" s="169"/>
      <c r="O21" s="112"/>
      <c r="P21" s="112"/>
      <c r="Q21" s="112">
        <v>0</v>
      </c>
      <c r="R21" s="112">
        <v>1</v>
      </c>
      <c r="S21" s="112"/>
      <c r="T21" s="112"/>
      <c r="U21" s="113"/>
      <c r="V21" s="113"/>
      <c r="W21" s="113"/>
      <c r="X21" s="113">
        <v>1</v>
      </c>
      <c r="Y21" s="28">
        <v>2569</v>
      </c>
      <c r="Z21" s="28">
        <v>2569</v>
      </c>
      <c r="AA21" s="42"/>
      <c r="AB21" s="28"/>
      <c r="AC21" s="42"/>
      <c r="AD21" s="42"/>
      <c r="AE21" s="42"/>
      <c r="AF21" s="42"/>
      <c r="AG21" s="47"/>
      <c r="AH21" s="48"/>
      <c r="AI21" s="48"/>
      <c r="AJ21" s="47"/>
      <c r="AK21" s="26"/>
      <c r="AL21" s="45"/>
      <c r="AM21" s="45"/>
      <c r="AN21" s="44"/>
      <c r="AO21" s="50"/>
    </row>
    <row r="22" spans="1:41" s="53" customFormat="1">
      <c r="A22" s="26">
        <v>12</v>
      </c>
      <c r="B22" s="106" t="s">
        <v>109</v>
      </c>
      <c r="C22" s="28">
        <v>1</v>
      </c>
      <c r="D22" s="103" t="s">
        <v>110</v>
      </c>
      <c r="E22" s="103" t="s">
        <v>111</v>
      </c>
      <c r="F22" s="103" t="s">
        <v>86</v>
      </c>
      <c r="G22" s="104" t="s">
        <v>112</v>
      </c>
      <c r="H22" s="103" t="s">
        <v>113</v>
      </c>
      <c r="I22" s="27">
        <f t="shared" si="2"/>
        <v>2</v>
      </c>
      <c r="J22" s="47"/>
      <c r="K22" s="47"/>
      <c r="L22" s="110"/>
      <c r="M22" s="169"/>
      <c r="N22" s="169"/>
      <c r="O22" s="112"/>
      <c r="P22" s="112">
        <v>1</v>
      </c>
      <c r="Q22" s="112"/>
      <c r="R22" s="112"/>
      <c r="S22" s="112"/>
      <c r="T22" s="112"/>
      <c r="U22" s="113"/>
      <c r="V22" s="113">
        <v>1</v>
      </c>
      <c r="W22" s="113"/>
      <c r="X22" s="113"/>
      <c r="Y22" s="28">
        <v>2569</v>
      </c>
      <c r="Z22" s="28">
        <v>2569</v>
      </c>
      <c r="AA22" s="42"/>
      <c r="AB22" s="28"/>
      <c r="AC22" s="42"/>
      <c r="AD22" s="42"/>
      <c r="AE22" s="42"/>
      <c r="AF22" s="42"/>
      <c r="AG22" s="47"/>
      <c r="AH22" s="48"/>
      <c r="AI22" s="48"/>
      <c r="AJ22" s="47"/>
      <c r="AK22" s="26" t="s">
        <v>114</v>
      </c>
      <c r="AL22" s="45"/>
      <c r="AM22" s="45"/>
      <c r="AN22" s="44"/>
      <c r="AO22" s="50"/>
    </row>
    <row r="23" spans="1:41" s="53" customFormat="1" ht="48">
      <c r="A23" s="28">
        <v>13</v>
      </c>
      <c r="B23" s="24" t="s">
        <v>123</v>
      </c>
      <c r="C23" s="28">
        <v>5</v>
      </c>
      <c r="D23" s="28" t="s">
        <v>124</v>
      </c>
      <c r="E23" s="28" t="s">
        <v>117</v>
      </c>
      <c r="F23" s="28" t="s">
        <v>88</v>
      </c>
      <c r="G23" s="52">
        <v>18.3751</v>
      </c>
      <c r="H23" s="52">
        <v>99.600399999999993</v>
      </c>
      <c r="I23" s="27">
        <f t="shared" si="2"/>
        <v>1</v>
      </c>
      <c r="J23" s="47"/>
      <c r="K23" s="47"/>
      <c r="L23" s="110"/>
      <c r="M23" s="169"/>
      <c r="N23" s="169"/>
      <c r="O23" s="112"/>
      <c r="P23" s="112"/>
      <c r="Q23" s="112"/>
      <c r="R23" s="112"/>
      <c r="S23" s="112"/>
      <c r="T23" s="112"/>
      <c r="U23" s="113"/>
      <c r="V23" s="113"/>
      <c r="W23" s="113">
        <v>1</v>
      </c>
      <c r="X23" s="113"/>
      <c r="Y23" s="28">
        <v>2570</v>
      </c>
      <c r="Z23" s="28">
        <v>2570</v>
      </c>
      <c r="AA23" s="42"/>
      <c r="AB23" s="28"/>
      <c r="AC23" s="42"/>
      <c r="AD23" s="42"/>
      <c r="AE23" s="42"/>
      <c r="AF23" s="42"/>
      <c r="AG23" s="47"/>
      <c r="AH23" s="48"/>
      <c r="AI23" s="48"/>
      <c r="AJ23" s="47"/>
      <c r="AK23" s="26" t="s">
        <v>125</v>
      </c>
      <c r="AL23" s="45"/>
      <c r="AM23" s="45"/>
      <c r="AN23" s="44"/>
      <c r="AO23" s="50"/>
    </row>
    <row r="24" spans="1:41" s="53" customFormat="1">
      <c r="A24" s="26">
        <v>14</v>
      </c>
      <c r="B24" s="99" t="s">
        <v>126</v>
      </c>
      <c r="C24" s="28">
        <v>2</v>
      </c>
      <c r="D24" s="103" t="s">
        <v>127</v>
      </c>
      <c r="E24" s="103" t="s">
        <v>122</v>
      </c>
      <c r="F24" s="103" t="s">
        <v>85</v>
      </c>
      <c r="G24" s="104" t="s">
        <v>128</v>
      </c>
      <c r="H24" s="103" t="s">
        <v>129</v>
      </c>
      <c r="I24" s="27">
        <f t="shared" si="2"/>
        <v>2</v>
      </c>
      <c r="J24" s="47"/>
      <c r="K24" s="47"/>
      <c r="L24" s="110"/>
      <c r="M24" s="169"/>
      <c r="N24" s="169"/>
      <c r="O24" s="112"/>
      <c r="P24" s="112"/>
      <c r="Q24" s="112"/>
      <c r="R24" s="112">
        <v>1</v>
      </c>
      <c r="S24" s="112"/>
      <c r="T24" s="112"/>
      <c r="U24" s="113"/>
      <c r="V24" s="113"/>
      <c r="W24" s="113"/>
      <c r="X24" s="113">
        <v>1</v>
      </c>
      <c r="Y24" s="28">
        <v>2570</v>
      </c>
      <c r="Z24" s="28">
        <v>2570</v>
      </c>
      <c r="AA24" s="42"/>
      <c r="AB24" s="28"/>
      <c r="AC24" s="42"/>
      <c r="AD24" s="42"/>
      <c r="AE24" s="42"/>
      <c r="AF24" s="42"/>
      <c r="AG24" s="47"/>
      <c r="AH24" s="48"/>
      <c r="AI24" s="48"/>
      <c r="AJ24" s="47"/>
      <c r="AK24" s="26" t="s">
        <v>114</v>
      </c>
      <c r="AL24" s="45"/>
      <c r="AM24" s="45"/>
      <c r="AN24" s="44"/>
      <c r="AO24" s="50"/>
    </row>
    <row r="25" spans="1:41" s="53" customFormat="1">
      <c r="A25" s="26"/>
      <c r="B25" s="99"/>
      <c r="C25" s="28"/>
      <c r="D25" s="103"/>
      <c r="E25" s="103"/>
      <c r="F25" s="103"/>
      <c r="G25" s="104"/>
      <c r="H25" s="103"/>
      <c r="I25" s="27"/>
      <c r="J25" s="47"/>
      <c r="K25" s="47"/>
      <c r="L25" s="110"/>
      <c r="M25" s="169"/>
      <c r="N25" s="169"/>
      <c r="O25" s="112"/>
      <c r="P25" s="112"/>
      <c r="Q25" s="112"/>
      <c r="R25" s="112"/>
      <c r="S25" s="112"/>
      <c r="T25" s="112"/>
      <c r="U25" s="113"/>
      <c r="V25" s="113"/>
      <c r="W25" s="113"/>
      <c r="X25" s="113"/>
      <c r="Y25" s="28"/>
      <c r="Z25" s="28"/>
      <c r="AA25" s="42"/>
      <c r="AB25" s="28"/>
      <c r="AC25" s="42"/>
      <c r="AD25" s="42"/>
      <c r="AE25" s="42"/>
      <c r="AF25" s="42"/>
      <c r="AG25" s="47"/>
      <c r="AH25" s="48"/>
      <c r="AI25" s="48"/>
      <c r="AJ25" s="47"/>
      <c r="AK25" s="26"/>
      <c r="AL25" s="45"/>
      <c r="AM25" s="45"/>
      <c r="AN25" s="44"/>
      <c r="AO25" s="50"/>
    </row>
    <row r="26" spans="1:41" s="53" customFormat="1">
      <c r="A26" s="26"/>
      <c r="B26" s="99"/>
      <c r="C26" s="28"/>
      <c r="D26" s="103"/>
      <c r="E26" s="103"/>
      <c r="F26" s="103"/>
      <c r="G26" s="104"/>
      <c r="H26" s="103"/>
      <c r="I26" s="27"/>
      <c r="J26" s="47"/>
      <c r="K26" s="47"/>
      <c r="L26" s="110"/>
      <c r="M26" s="169"/>
      <c r="N26" s="169"/>
      <c r="O26" s="112"/>
      <c r="P26" s="112"/>
      <c r="Q26" s="112"/>
      <c r="R26" s="112"/>
      <c r="S26" s="112"/>
      <c r="T26" s="112"/>
      <c r="U26" s="113"/>
      <c r="V26" s="113"/>
      <c r="W26" s="113"/>
      <c r="X26" s="113"/>
      <c r="Y26" s="28"/>
      <c r="Z26" s="28"/>
      <c r="AA26" s="42"/>
      <c r="AB26" s="28"/>
      <c r="AC26" s="42"/>
      <c r="AD26" s="42"/>
      <c r="AE26" s="42"/>
      <c r="AF26" s="42"/>
      <c r="AG26" s="47"/>
      <c r="AH26" s="48"/>
      <c r="AI26" s="48"/>
      <c r="AJ26" s="47"/>
      <c r="AK26" s="26"/>
      <c r="AL26" s="45"/>
      <c r="AM26" s="45"/>
      <c r="AN26" s="44"/>
      <c r="AO26" s="50"/>
    </row>
    <row r="27" spans="1:41" s="32" customFormat="1">
      <c r="A27" s="39" t="s">
        <v>22</v>
      </c>
      <c r="B27" s="39" t="s">
        <v>22</v>
      </c>
      <c r="C27" s="39" t="s">
        <v>22</v>
      </c>
      <c r="D27" s="39"/>
      <c r="E27" s="39"/>
      <c r="F27" s="39"/>
      <c r="G27" s="39" t="s">
        <v>22</v>
      </c>
      <c r="H27" s="39" t="s">
        <v>22</v>
      </c>
      <c r="I27" s="39" t="s">
        <v>22</v>
      </c>
      <c r="J27" s="39" t="s">
        <v>22</v>
      </c>
      <c r="K27" s="39"/>
      <c r="L27" s="39" t="s">
        <v>22</v>
      </c>
      <c r="M27" s="39"/>
      <c r="N27" s="39"/>
      <c r="O27" s="39" t="s">
        <v>22</v>
      </c>
      <c r="P27" s="39"/>
      <c r="Q27" s="39" t="s">
        <v>22</v>
      </c>
      <c r="R27" s="39"/>
      <c r="S27" s="39"/>
      <c r="T27" s="39" t="s">
        <v>22</v>
      </c>
      <c r="U27" s="39"/>
      <c r="V27" s="39" t="s">
        <v>22</v>
      </c>
      <c r="W27" s="39"/>
      <c r="X27" s="39"/>
      <c r="Y27" s="39" t="s">
        <v>22</v>
      </c>
      <c r="Z27" s="39" t="s">
        <v>22</v>
      </c>
      <c r="AA27" s="39" t="s">
        <v>22</v>
      </c>
      <c r="AB27" s="39" t="s">
        <v>22</v>
      </c>
      <c r="AC27" s="39" t="s">
        <v>22</v>
      </c>
      <c r="AD27" s="39" t="s">
        <v>22</v>
      </c>
      <c r="AE27" s="39" t="s">
        <v>22</v>
      </c>
      <c r="AF27" s="39" t="s">
        <v>22</v>
      </c>
      <c r="AG27" s="39" t="s">
        <v>22</v>
      </c>
      <c r="AH27" s="39" t="s">
        <v>22</v>
      </c>
      <c r="AI27" s="39" t="s">
        <v>22</v>
      </c>
      <c r="AJ27" s="39" t="s">
        <v>22</v>
      </c>
      <c r="AK27" s="39" t="s">
        <v>22</v>
      </c>
      <c r="AL27" s="39" t="s">
        <v>22</v>
      </c>
      <c r="AM27" s="39" t="s">
        <v>22</v>
      </c>
      <c r="AN27" s="39" t="s">
        <v>22</v>
      </c>
    </row>
    <row r="28" spans="1:41" s="33" customFormat="1">
      <c r="A28" s="146" t="s">
        <v>23</v>
      </c>
      <c r="B28" s="146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AK28" s="56"/>
      <c r="AL28" s="35"/>
      <c r="AM28" s="35"/>
    </row>
    <row r="29" spans="1:41" s="36" customFormat="1" ht="24" customHeight="1">
      <c r="A29" s="40">
        <v>1</v>
      </c>
      <c r="B29" s="40" t="s">
        <v>24</v>
      </c>
      <c r="C29" s="41"/>
      <c r="D29" s="41"/>
      <c r="E29" s="41"/>
      <c r="F29" s="41"/>
      <c r="L29" s="37"/>
      <c r="M29" s="37"/>
      <c r="N29" s="37"/>
      <c r="AK29" s="57"/>
      <c r="AL29" s="38"/>
      <c r="AM29" s="38"/>
    </row>
    <row r="30" spans="1:41" s="36" customFormat="1" ht="24" customHeight="1">
      <c r="A30" s="40">
        <v>2</v>
      </c>
      <c r="B30" s="40" t="s">
        <v>25</v>
      </c>
      <c r="C30" s="41"/>
      <c r="D30" s="41"/>
      <c r="E30" s="41"/>
      <c r="F30" s="41"/>
      <c r="L30" s="37"/>
      <c r="M30" s="37"/>
      <c r="N30" s="37"/>
      <c r="AK30" s="57"/>
      <c r="AL30" s="38"/>
      <c r="AM30" s="38"/>
    </row>
    <row r="31" spans="1:41" s="36" customFormat="1" ht="24" customHeight="1">
      <c r="A31" s="40">
        <v>3</v>
      </c>
      <c r="B31" s="40" t="s">
        <v>26</v>
      </c>
      <c r="C31" s="41"/>
      <c r="D31" s="41"/>
      <c r="E31" s="41"/>
      <c r="F31" s="41"/>
      <c r="L31" s="37"/>
      <c r="M31" s="37"/>
      <c r="N31" s="37"/>
      <c r="AK31" s="57"/>
      <c r="AL31" s="38"/>
      <c r="AM31" s="38"/>
    </row>
    <row r="32" spans="1:41" s="33" customFormat="1" ht="24" customHeight="1">
      <c r="A32" s="40">
        <v>4</v>
      </c>
      <c r="B32" s="33" t="s">
        <v>27</v>
      </c>
      <c r="L32" s="34"/>
      <c r="M32" s="34"/>
      <c r="N32" s="34"/>
      <c r="AK32" s="56"/>
      <c r="AL32" s="35"/>
      <c r="AM32" s="35"/>
    </row>
    <row r="33" spans="1:40" s="33" customFormat="1" ht="24" customHeight="1">
      <c r="A33" s="40">
        <v>5</v>
      </c>
      <c r="B33" s="33" t="s">
        <v>28</v>
      </c>
      <c r="L33" s="34"/>
      <c r="M33" s="34"/>
      <c r="N33" s="34"/>
      <c r="AK33" s="56"/>
      <c r="AL33" s="35"/>
      <c r="AM33" s="35"/>
    </row>
    <row r="34" spans="1:40" s="33" customFormat="1" ht="24" customHeight="1">
      <c r="A34" s="40">
        <v>6</v>
      </c>
      <c r="B34" s="79" t="s">
        <v>29</v>
      </c>
      <c r="L34" s="34"/>
      <c r="M34" s="34"/>
      <c r="N34" s="34"/>
      <c r="AK34" s="56"/>
      <c r="AL34" s="35"/>
      <c r="AM34" s="35"/>
    </row>
    <row r="35" spans="1:40" s="33" customFormat="1" ht="24" customHeight="1">
      <c r="A35" s="40">
        <v>7</v>
      </c>
      <c r="B35" s="33" t="s">
        <v>30</v>
      </c>
      <c r="L35" s="34"/>
      <c r="M35" s="34"/>
      <c r="N35" s="34"/>
      <c r="AK35" s="56"/>
      <c r="AL35" s="35"/>
      <c r="AM35" s="35"/>
    </row>
    <row r="36" spans="1:40" s="33" customFormat="1" ht="24" customHeight="1">
      <c r="A36" s="40">
        <v>8</v>
      </c>
      <c r="B36" s="33" t="s">
        <v>31</v>
      </c>
      <c r="L36" s="34"/>
      <c r="M36" s="34"/>
      <c r="N36" s="34"/>
      <c r="AK36" s="56"/>
      <c r="AL36" s="35"/>
      <c r="AM36" s="35"/>
    </row>
    <row r="37" spans="1:40" s="33" customFormat="1" ht="24" customHeight="1">
      <c r="A37" s="40">
        <v>9</v>
      </c>
      <c r="B37" s="79" t="s">
        <v>32</v>
      </c>
      <c r="L37" s="34"/>
      <c r="M37" s="34"/>
      <c r="N37" s="34"/>
      <c r="AK37" s="56"/>
      <c r="AL37" s="35"/>
      <c r="AM37" s="35"/>
    </row>
    <row r="38" spans="1:40" s="33" customFormat="1" ht="24" customHeight="1">
      <c r="A38" s="40">
        <v>10</v>
      </c>
      <c r="B38" s="79" t="s">
        <v>158</v>
      </c>
      <c r="L38" s="34"/>
      <c r="M38" s="34"/>
      <c r="N38" s="34"/>
      <c r="AK38" s="56"/>
      <c r="AL38" s="35"/>
      <c r="AM38" s="35"/>
    </row>
    <row r="39" spans="1:40" s="3" customFormat="1">
      <c r="A39" s="29"/>
      <c r="B39" s="29"/>
      <c r="C39" s="29"/>
      <c r="D39" s="33"/>
      <c r="E39" s="33"/>
      <c r="F39" s="33"/>
      <c r="G39" s="29"/>
      <c r="H39" s="29"/>
      <c r="I39" s="29"/>
      <c r="J39" s="29"/>
      <c r="K39" s="33"/>
      <c r="L39" s="30"/>
      <c r="M39" s="34"/>
      <c r="N39" s="34"/>
      <c r="O39" s="29"/>
      <c r="P39" s="33"/>
      <c r="Q39" s="29"/>
      <c r="R39" s="33"/>
      <c r="S39" s="33"/>
      <c r="T39" s="29"/>
      <c r="U39" s="33"/>
      <c r="V39" s="29"/>
      <c r="W39" s="33"/>
      <c r="X39" s="33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6"/>
      <c r="AL39" s="31"/>
      <c r="AM39" s="31"/>
      <c r="AN39" s="29"/>
    </row>
    <row r="40" spans="1:40" s="3" customFormat="1">
      <c r="A40" s="29"/>
      <c r="B40" s="29"/>
      <c r="C40" s="29"/>
      <c r="D40" s="33"/>
      <c r="E40" s="33"/>
      <c r="F40" s="33"/>
      <c r="G40" s="29"/>
      <c r="H40" s="29"/>
      <c r="I40" s="29"/>
      <c r="J40" s="29"/>
      <c r="K40" s="33"/>
      <c r="L40" s="30"/>
      <c r="M40" s="34"/>
      <c r="N40" s="34"/>
      <c r="O40" s="29"/>
      <c r="P40" s="33"/>
      <c r="Q40" s="29"/>
      <c r="R40" s="33"/>
      <c r="S40" s="33"/>
      <c r="T40" s="29"/>
      <c r="U40" s="33"/>
      <c r="V40" s="29"/>
      <c r="W40" s="33"/>
      <c r="X40" s="33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56"/>
      <c r="AL40" s="31"/>
      <c r="AM40" s="31"/>
      <c r="AN40" s="29"/>
    </row>
    <row r="41" spans="1:40" s="3" customFormat="1">
      <c r="A41" s="29"/>
      <c r="B41" s="29"/>
      <c r="C41" s="29"/>
      <c r="D41" s="33"/>
      <c r="E41" s="33"/>
      <c r="F41" s="33"/>
      <c r="G41" s="29"/>
      <c r="H41" s="29"/>
      <c r="I41" s="29"/>
      <c r="J41" s="29"/>
      <c r="K41" s="33"/>
      <c r="L41" s="30"/>
      <c r="M41" s="34"/>
      <c r="N41" s="34"/>
      <c r="O41" s="29"/>
      <c r="P41" s="33"/>
      <c r="Q41" s="29"/>
      <c r="R41" s="33"/>
      <c r="S41" s="33"/>
      <c r="T41" s="29"/>
      <c r="U41" s="33"/>
      <c r="V41" s="29"/>
      <c r="W41" s="33"/>
      <c r="X41" s="33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56"/>
      <c r="AL41" s="31"/>
      <c r="AM41" s="31"/>
      <c r="AN41" s="29"/>
    </row>
    <row r="42" spans="1:40" s="3" customFormat="1">
      <c r="A42" s="29"/>
      <c r="B42" s="29"/>
      <c r="C42" s="29"/>
      <c r="D42" s="33"/>
      <c r="E42" s="33"/>
      <c r="F42" s="33"/>
      <c r="G42" s="29"/>
      <c r="H42" s="29"/>
      <c r="I42" s="29"/>
      <c r="J42" s="29"/>
      <c r="K42" s="33"/>
      <c r="L42" s="30"/>
      <c r="M42" s="34"/>
      <c r="N42" s="34"/>
      <c r="O42" s="29"/>
      <c r="P42" s="33"/>
      <c r="Q42" s="29"/>
      <c r="R42" s="33"/>
      <c r="S42" s="33"/>
      <c r="T42" s="29"/>
      <c r="U42" s="33"/>
      <c r="V42" s="29"/>
      <c r="W42" s="33"/>
      <c r="X42" s="33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56"/>
      <c r="AL42" s="31"/>
      <c r="AM42" s="31"/>
      <c r="AN42" s="29"/>
    </row>
  </sheetData>
  <autoFilter ref="A9:AN41"/>
  <mergeCells count="39">
    <mergeCell ref="D4:D8"/>
    <mergeCell ref="E4:E8"/>
    <mergeCell ref="F4:F8"/>
    <mergeCell ref="AA3:AC4"/>
    <mergeCell ref="T4:X6"/>
    <mergeCell ref="O4:S6"/>
    <mergeCell ref="J4:N6"/>
    <mergeCell ref="J3:X3"/>
    <mergeCell ref="Z7:Z8"/>
    <mergeCell ref="AE7:AE8"/>
    <mergeCell ref="AF7:AF8"/>
    <mergeCell ref="AG7:AG8"/>
    <mergeCell ref="AA5:AA8"/>
    <mergeCell ref="AB5:AB8"/>
    <mergeCell ref="AC5:AC8"/>
    <mergeCell ref="A28:B28"/>
    <mergeCell ref="AE6:AG6"/>
    <mergeCell ref="AH7:AH8"/>
    <mergeCell ref="AI7:AI8"/>
    <mergeCell ref="I3:I7"/>
    <mergeCell ref="C3:C8"/>
    <mergeCell ref="D3:H3"/>
    <mergeCell ref="G4:H7"/>
    <mergeCell ref="AL1:AN1"/>
    <mergeCell ref="AL3:AL8"/>
    <mergeCell ref="AM3:AM8"/>
    <mergeCell ref="AD3:AD8"/>
    <mergeCell ref="AN3:AN8"/>
    <mergeCell ref="AH6:AJ6"/>
    <mergeCell ref="AE3:AJ5"/>
    <mergeCell ref="AK3:AK8"/>
    <mergeCell ref="A1:AK1"/>
    <mergeCell ref="A3:A8"/>
    <mergeCell ref="B3:B8"/>
    <mergeCell ref="Y7:Y8"/>
    <mergeCell ref="Y3:Z6"/>
    <mergeCell ref="A2:K2"/>
    <mergeCell ref="L2:AK2"/>
    <mergeCell ref="AJ7:AJ8"/>
  </mergeCells>
  <conditionalFormatting sqref="B43:B1048576 B1 B3:B10">
    <cfRule type="duplicateValues" dxfId="7" priority="45"/>
  </conditionalFormatting>
  <conditionalFormatting sqref="B39:B42">
    <cfRule type="duplicateValues" dxfId="6" priority="6"/>
  </conditionalFormatting>
  <conditionalFormatting sqref="B29:B38">
    <cfRule type="duplicateValues" dxfId="5" priority="102"/>
  </conditionalFormatting>
  <printOptions horizontalCentered="1"/>
  <pageMargins left="0.11811023622047245" right="0.11811023622047245" top="0.59055118110236227" bottom="0.23622047244094491" header="0.19685039370078741" footer="0.31496062992125984"/>
  <pageSetup paperSize="8" scale="65" fitToHeight="0" orientation="landscape" horizontalDpi="4294967293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showRuler="0" view="pageBreakPreview" topLeftCell="A7" zoomScale="80" zoomScaleNormal="70" zoomScaleSheetLayoutView="80" zoomScalePageLayoutView="70" workbookViewId="0">
      <selection activeCell="I10" sqref="I10"/>
    </sheetView>
  </sheetViews>
  <sheetFormatPr defaultRowHeight="24"/>
  <cols>
    <col min="1" max="1" width="10.375" style="32" customWidth="1"/>
    <col min="2" max="2" width="58" style="32" customWidth="1"/>
    <col min="3" max="6" width="7.125" style="4" customWidth="1"/>
    <col min="7" max="7" width="8.5" style="5" bestFit="1" customWidth="1"/>
    <col min="8" max="8" width="11.125" style="5" customWidth="1"/>
    <col min="9" max="9" width="11.375" style="5" customWidth="1"/>
    <col min="10" max="11" width="5.625" style="32" customWidth="1"/>
    <col min="12" max="14" width="5.625" style="2" customWidth="1"/>
    <col min="15" max="24" width="5.625" style="32" customWidth="1"/>
    <col min="25" max="25" width="5.875" style="32" customWidth="1"/>
    <col min="26" max="26" width="5.625" style="32" customWidth="1"/>
    <col min="27" max="27" width="11.375" style="32" customWidth="1"/>
    <col min="28" max="28" width="11.75" style="32" customWidth="1"/>
    <col min="29" max="29" width="25.75" style="32" customWidth="1"/>
    <col min="30" max="30" width="12.875" style="32" customWidth="1"/>
    <col min="31" max="36" width="14.125" style="32" hidden="1" customWidth="1"/>
    <col min="37" max="37" width="15.625" style="5" customWidth="1"/>
    <col min="38" max="38" width="11.625" style="6" hidden="1" customWidth="1"/>
    <col min="39" max="39" width="10.875" style="6" hidden="1" customWidth="1"/>
    <col min="40" max="40" width="9" style="32" hidden="1" customWidth="1"/>
    <col min="41" max="41" width="13.375" style="32" customWidth="1"/>
    <col min="42" max="16384" width="9" style="32"/>
  </cols>
  <sheetData>
    <row r="1" spans="1:41" ht="27" customHeight="1">
      <c r="A1" s="125" t="s">
        <v>156</v>
      </c>
      <c r="B1" s="125"/>
      <c r="C1" s="142"/>
      <c r="D1" s="142"/>
      <c r="E1" s="142"/>
      <c r="F1" s="142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 t="s">
        <v>35</v>
      </c>
      <c r="AM1" s="125"/>
      <c r="AN1" s="125"/>
    </row>
    <row r="2" spans="1:41" ht="27" customHeight="1">
      <c r="A2" s="162" t="s">
        <v>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 t="s">
        <v>77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94"/>
      <c r="AM2" s="94"/>
      <c r="AN2" s="94"/>
    </row>
    <row r="3" spans="1:41" ht="21" customHeight="1">
      <c r="A3" s="143" t="s">
        <v>34</v>
      </c>
      <c r="B3" s="129" t="s">
        <v>0</v>
      </c>
      <c r="C3" s="129" t="s">
        <v>1</v>
      </c>
      <c r="D3" s="132" t="s">
        <v>78</v>
      </c>
      <c r="E3" s="132"/>
      <c r="F3" s="132"/>
      <c r="G3" s="132"/>
      <c r="H3" s="132"/>
      <c r="I3" s="129" t="s">
        <v>72</v>
      </c>
      <c r="J3" s="176" t="s">
        <v>71</v>
      </c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8"/>
      <c r="Y3" s="133" t="s">
        <v>3</v>
      </c>
      <c r="Z3" s="135"/>
      <c r="AA3" s="132" t="s">
        <v>4</v>
      </c>
      <c r="AB3" s="132"/>
      <c r="AC3" s="132"/>
      <c r="AD3" s="129" t="s">
        <v>5</v>
      </c>
      <c r="AE3" s="133" t="s">
        <v>6</v>
      </c>
      <c r="AF3" s="134"/>
      <c r="AG3" s="134"/>
      <c r="AH3" s="134"/>
      <c r="AI3" s="134"/>
      <c r="AJ3" s="135"/>
      <c r="AK3" s="129" t="s">
        <v>7</v>
      </c>
      <c r="AL3" s="126" t="s">
        <v>8</v>
      </c>
      <c r="AM3" s="126" t="s">
        <v>33</v>
      </c>
      <c r="AN3" s="126" t="s">
        <v>9</v>
      </c>
    </row>
    <row r="4" spans="1:41" ht="24" customHeight="1">
      <c r="A4" s="144"/>
      <c r="B4" s="130"/>
      <c r="C4" s="130"/>
      <c r="D4" s="129" t="s">
        <v>79</v>
      </c>
      <c r="E4" s="129" t="s">
        <v>80</v>
      </c>
      <c r="F4" s="129" t="s">
        <v>81</v>
      </c>
      <c r="G4" s="132" t="s">
        <v>2</v>
      </c>
      <c r="H4" s="132"/>
      <c r="I4" s="130"/>
      <c r="J4" s="170" t="s">
        <v>73</v>
      </c>
      <c r="K4" s="171"/>
      <c r="L4" s="171"/>
      <c r="M4" s="171"/>
      <c r="N4" s="172"/>
      <c r="O4" s="173" t="s">
        <v>74</v>
      </c>
      <c r="P4" s="174"/>
      <c r="Q4" s="174"/>
      <c r="R4" s="174"/>
      <c r="S4" s="175"/>
      <c r="T4" s="179" t="s">
        <v>75</v>
      </c>
      <c r="U4" s="179"/>
      <c r="V4" s="179"/>
      <c r="W4" s="179"/>
      <c r="X4" s="179"/>
      <c r="Y4" s="136"/>
      <c r="Z4" s="138"/>
      <c r="AA4" s="132"/>
      <c r="AB4" s="132"/>
      <c r="AC4" s="132"/>
      <c r="AD4" s="130"/>
      <c r="AE4" s="136"/>
      <c r="AF4" s="137"/>
      <c r="AG4" s="137"/>
      <c r="AH4" s="137"/>
      <c r="AI4" s="137"/>
      <c r="AJ4" s="138"/>
      <c r="AK4" s="130"/>
      <c r="AL4" s="127"/>
      <c r="AM4" s="127"/>
      <c r="AN4" s="127"/>
    </row>
    <row r="5" spans="1:41" ht="24" customHeight="1">
      <c r="A5" s="144"/>
      <c r="B5" s="130"/>
      <c r="C5" s="130"/>
      <c r="D5" s="130"/>
      <c r="E5" s="130"/>
      <c r="F5" s="130"/>
      <c r="G5" s="132"/>
      <c r="H5" s="132"/>
      <c r="I5" s="130"/>
      <c r="J5" s="150"/>
      <c r="K5" s="151"/>
      <c r="L5" s="151"/>
      <c r="M5" s="151"/>
      <c r="N5" s="152"/>
      <c r="O5" s="156"/>
      <c r="P5" s="157"/>
      <c r="Q5" s="157"/>
      <c r="R5" s="157"/>
      <c r="S5" s="158"/>
      <c r="T5" s="179"/>
      <c r="U5" s="179"/>
      <c r="V5" s="179"/>
      <c r="W5" s="179"/>
      <c r="X5" s="179"/>
      <c r="Y5" s="136"/>
      <c r="Z5" s="138"/>
      <c r="AA5" s="129" t="s">
        <v>10</v>
      </c>
      <c r="AB5" s="129" t="s">
        <v>11</v>
      </c>
      <c r="AC5" s="129" t="s">
        <v>12</v>
      </c>
      <c r="AD5" s="130"/>
      <c r="AE5" s="139"/>
      <c r="AF5" s="140"/>
      <c r="AG5" s="140"/>
      <c r="AH5" s="140"/>
      <c r="AI5" s="140"/>
      <c r="AJ5" s="141"/>
      <c r="AK5" s="130"/>
      <c r="AL5" s="127"/>
      <c r="AM5" s="127"/>
      <c r="AN5" s="127"/>
    </row>
    <row r="6" spans="1:41" ht="24" customHeight="1">
      <c r="A6" s="144"/>
      <c r="B6" s="130"/>
      <c r="C6" s="130"/>
      <c r="D6" s="130"/>
      <c r="E6" s="130"/>
      <c r="F6" s="130"/>
      <c r="G6" s="132"/>
      <c r="H6" s="132"/>
      <c r="I6" s="130"/>
      <c r="J6" s="153"/>
      <c r="K6" s="154"/>
      <c r="L6" s="154"/>
      <c r="M6" s="154"/>
      <c r="N6" s="155"/>
      <c r="O6" s="159"/>
      <c r="P6" s="160"/>
      <c r="Q6" s="160"/>
      <c r="R6" s="160"/>
      <c r="S6" s="161"/>
      <c r="T6" s="179"/>
      <c r="U6" s="179"/>
      <c r="V6" s="179"/>
      <c r="W6" s="179"/>
      <c r="X6" s="179"/>
      <c r="Y6" s="136"/>
      <c r="Z6" s="138"/>
      <c r="AA6" s="130"/>
      <c r="AB6" s="130"/>
      <c r="AC6" s="130"/>
      <c r="AD6" s="130"/>
      <c r="AE6" s="132" t="s">
        <v>13</v>
      </c>
      <c r="AF6" s="132"/>
      <c r="AG6" s="132"/>
      <c r="AH6" s="132" t="s">
        <v>14</v>
      </c>
      <c r="AI6" s="132"/>
      <c r="AJ6" s="132"/>
      <c r="AK6" s="130"/>
      <c r="AL6" s="127"/>
      <c r="AM6" s="127"/>
      <c r="AN6" s="127"/>
    </row>
    <row r="7" spans="1:41">
      <c r="A7" s="144"/>
      <c r="B7" s="130"/>
      <c r="C7" s="130"/>
      <c r="D7" s="130"/>
      <c r="E7" s="130"/>
      <c r="F7" s="130"/>
      <c r="G7" s="132"/>
      <c r="H7" s="132"/>
      <c r="I7" s="131"/>
      <c r="J7" s="84">
        <v>2564</v>
      </c>
      <c r="K7" s="84">
        <v>2565</v>
      </c>
      <c r="L7" s="85">
        <v>2566</v>
      </c>
      <c r="M7" s="122">
        <v>2567</v>
      </c>
      <c r="N7" s="122">
        <v>2568</v>
      </c>
      <c r="O7" s="91">
        <v>2564</v>
      </c>
      <c r="P7" s="91">
        <v>2565</v>
      </c>
      <c r="Q7" s="91">
        <v>2566</v>
      </c>
      <c r="R7" s="123">
        <v>2567</v>
      </c>
      <c r="S7" s="123">
        <v>2568</v>
      </c>
      <c r="T7" s="87">
        <v>2564</v>
      </c>
      <c r="U7" s="87">
        <v>2565</v>
      </c>
      <c r="V7" s="87">
        <v>2566</v>
      </c>
      <c r="W7" s="124">
        <v>2567</v>
      </c>
      <c r="X7" s="124">
        <v>2568</v>
      </c>
      <c r="Y7" s="132" t="s">
        <v>15</v>
      </c>
      <c r="Z7" s="132" t="s">
        <v>16</v>
      </c>
      <c r="AA7" s="130"/>
      <c r="AB7" s="130"/>
      <c r="AC7" s="130"/>
      <c r="AD7" s="130"/>
      <c r="AE7" s="132" t="s">
        <v>17</v>
      </c>
      <c r="AF7" s="132" t="s">
        <v>18</v>
      </c>
      <c r="AG7" s="132" t="s">
        <v>19</v>
      </c>
      <c r="AH7" s="132" t="s">
        <v>17</v>
      </c>
      <c r="AI7" s="132" t="s">
        <v>18</v>
      </c>
      <c r="AJ7" s="132" t="s">
        <v>19</v>
      </c>
      <c r="AK7" s="130"/>
      <c r="AL7" s="127"/>
      <c r="AM7" s="127"/>
      <c r="AN7" s="127"/>
    </row>
    <row r="8" spans="1:41" ht="39" customHeight="1">
      <c r="A8" s="145"/>
      <c r="B8" s="131"/>
      <c r="C8" s="131"/>
      <c r="D8" s="131"/>
      <c r="E8" s="131"/>
      <c r="F8" s="131"/>
      <c r="G8" s="83" t="s">
        <v>20</v>
      </c>
      <c r="H8" s="81" t="s">
        <v>21</v>
      </c>
      <c r="I8" s="82"/>
      <c r="J8" s="85"/>
      <c r="K8" s="84"/>
      <c r="L8" s="85"/>
      <c r="M8" s="85"/>
      <c r="N8" s="85"/>
      <c r="O8" s="92"/>
      <c r="P8" s="92"/>
      <c r="Q8" s="92"/>
      <c r="R8" s="92"/>
      <c r="S8" s="92"/>
      <c r="T8" s="88"/>
      <c r="U8" s="87"/>
      <c r="V8" s="89"/>
      <c r="W8" s="89"/>
      <c r="X8" s="89"/>
      <c r="Y8" s="132"/>
      <c r="Z8" s="132"/>
      <c r="AA8" s="131"/>
      <c r="AB8" s="131"/>
      <c r="AC8" s="131"/>
      <c r="AD8" s="131"/>
      <c r="AE8" s="132"/>
      <c r="AF8" s="132"/>
      <c r="AG8" s="132"/>
      <c r="AH8" s="132"/>
      <c r="AI8" s="132"/>
      <c r="AJ8" s="132"/>
      <c r="AK8" s="131"/>
      <c r="AL8" s="128"/>
      <c r="AM8" s="128"/>
      <c r="AN8" s="128"/>
    </row>
    <row r="9" spans="1:41" s="2" customFormat="1" ht="24" customHeight="1">
      <c r="A9" s="10"/>
      <c r="B9" s="11"/>
      <c r="C9" s="12"/>
      <c r="D9" s="12"/>
      <c r="E9" s="12"/>
      <c r="F9" s="12"/>
      <c r="G9" s="13"/>
      <c r="H9" s="13"/>
      <c r="I9" s="49"/>
      <c r="J9" s="86"/>
      <c r="K9" s="86"/>
      <c r="L9" s="86"/>
      <c r="M9" s="86"/>
      <c r="N9" s="86"/>
      <c r="O9" s="93"/>
      <c r="P9" s="93"/>
      <c r="Q9" s="93"/>
      <c r="R9" s="93"/>
      <c r="S9" s="93"/>
      <c r="T9" s="90"/>
      <c r="U9" s="90"/>
      <c r="V9" s="90"/>
      <c r="W9" s="90"/>
      <c r="X9" s="90"/>
      <c r="Y9" s="14"/>
      <c r="Z9" s="14"/>
      <c r="AA9" s="11"/>
      <c r="AB9" s="11"/>
      <c r="AC9" s="11"/>
      <c r="AD9" s="11"/>
      <c r="AE9" s="13">
        <f t="shared" ref="AE9:AJ9" si="0">+SUBTOTAL(9,AE10:AE20)</f>
        <v>0</v>
      </c>
      <c r="AF9" s="13">
        <f t="shared" si="0"/>
        <v>0</v>
      </c>
      <c r="AG9" s="13">
        <f t="shared" si="0"/>
        <v>3700</v>
      </c>
      <c r="AH9" s="13">
        <f t="shared" si="0"/>
        <v>0</v>
      </c>
      <c r="AI9" s="13">
        <f t="shared" si="0"/>
        <v>0</v>
      </c>
      <c r="AJ9" s="13">
        <f t="shared" si="0"/>
        <v>4000</v>
      </c>
      <c r="AK9" s="11"/>
      <c r="AL9" s="15"/>
      <c r="AM9" s="15"/>
      <c r="AN9" s="11"/>
    </row>
    <row r="10" spans="1:41" s="18" customFormat="1">
      <c r="A10" s="19"/>
      <c r="B10" s="20" t="str">
        <f>+L2</f>
        <v>ส่วนแผนงาน</v>
      </c>
      <c r="C10" s="21"/>
      <c r="D10" s="21"/>
      <c r="E10" s="21"/>
      <c r="F10" s="21"/>
      <c r="G10" s="22"/>
      <c r="H10" s="22"/>
      <c r="I10" s="51">
        <f t="shared" ref="I10:X10" si="1">+SUBTOTAL(109,I11:I20)</f>
        <v>16</v>
      </c>
      <c r="J10" s="95">
        <f t="shared" si="1"/>
        <v>3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6">
        <f t="shared" si="1"/>
        <v>2</v>
      </c>
      <c r="P10" s="96">
        <f t="shared" si="1"/>
        <v>3</v>
      </c>
      <c r="Q10" s="96">
        <f t="shared" si="1"/>
        <v>0</v>
      </c>
      <c r="R10" s="96">
        <f t="shared" si="1"/>
        <v>0</v>
      </c>
      <c r="S10" s="96">
        <f t="shared" si="1"/>
        <v>0</v>
      </c>
      <c r="T10" s="97">
        <f t="shared" si="1"/>
        <v>3</v>
      </c>
      <c r="U10" s="98">
        <f t="shared" si="1"/>
        <v>2</v>
      </c>
      <c r="V10" s="98">
        <f t="shared" si="1"/>
        <v>3</v>
      </c>
      <c r="W10" s="98">
        <f t="shared" si="1"/>
        <v>0</v>
      </c>
      <c r="X10" s="98">
        <f t="shared" si="1"/>
        <v>0</v>
      </c>
      <c r="Y10" s="21"/>
      <c r="Z10" s="21"/>
      <c r="AA10" s="23"/>
      <c r="AB10" s="23"/>
      <c r="AC10" s="23"/>
      <c r="AD10" s="23"/>
      <c r="AE10" s="21"/>
      <c r="AF10" s="21"/>
      <c r="AG10" s="21"/>
      <c r="AH10" s="21"/>
      <c r="AI10" s="21"/>
      <c r="AJ10" s="21"/>
      <c r="AK10" s="55"/>
      <c r="AL10" s="16"/>
      <c r="AM10" s="16"/>
      <c r="AN10" s="17"/>
    </row>
    <row r="11" spans="1:41" s="53" customFormat="1" ht="48">
      <c r="A11" s="28">
        <v>1</v>
      </c>
      <c r="B11" s="24" t="s">
        <v>140</v>
      </c>
      <c r="C11" s="28">
        <v>6</v>
      </c>
      <c r="D11" s="115" t="s">
        <v>141</v>
      </c>
      <c r="E11" s="115" t="s">
        <v>142</v>
      </c>
      <c r="F11" s="115" t="s">
        <v>88</v>
      </c>
      <c r="G11" s="25">
        <v>18.7424842</v>
      </c>
      <c r="H11" s="25">
        <v>99.471484700000005</v>
      </c>
      <c r="I11" s="27">
        <f>SUM(J11:X11)</f>
        <v>1</v>
      </c>
      <c r="J11" s="27">
        <v>0</v>
      </c>
      <c r="K11" s="27">
        <v>0</v>
      </c>
      <c r="L11" s="110">
        <v>0</v>
      </c>
      <c r="M11" s="110"/>
      <c r="N11" s="110"/>
      <c r="O11" s="111"/>
      <c r="P11" s="111">
        <v>0</v>
      </c>
      <c r="Q11" s="111">
        <v>0</v>
      </c>
      <c r="R11" s="111"/>
      <c r="S11" s="111"/>
      <c r="T11" s="111">
        <v>1</v>
      </c>
      <c r="U11" s="111"/>
      <c r="V11" s="111">
        <v>0</v>
      </c>
      <c r="W11" s="111"/>
      <c r="X11" s="111"/>
      <c r="Y11" s="28">
        <v>2565</v>
      </c>
      <c r="Z11" s="28">
        <v>2565</v>
      </c>
      <c r="AA11" s="24"/>
      <c r="AB11" s="24" t="s">
        <v>39</v>
      </c>
      <c r="AC11" s="114">
        <v>242074</v>
      </c>
      <c r="AD11" s="24"/>
      <c r="AE11" s="24"/>
      <c r="AF11" s="24"/>
      <c r="AG11" s="27">
        <v>1850</v>
      </c>
      <c r="AH11" s="46"/>
      <c r="AI11" s="46"/>
      <c r="AJ11" s="27">
        <v>2000</v>
      </c>
      <c r="AK11" s="28" t="s">
        <v>125</v>
      </c>
      <c r="AL11" s="45"/>
      <c r="AM11" s="45"/>
      <c r="AN11" s="44"/>
      <c r="AO11" s="50"/>
    </row>
    <row r="12" spans="1:41" s="53" customFormat="1" ht="48">
      <c r="A12" s="28">
        <v>2</v>
      </c>
      <c r="B12" s="24" t="s">
        <v>130</v>
      </c>
      <c r="C12" s="28">
        <v>6</v>
      </c>
      <c r="D12" s="28" t="s">
        <v>131</v>
      </c>
      <c r="E12" s="28" t="s">
        <v>132</v>
      </c>
      <c r="F12" s="28" t="s">
        <v>85</v>
      </c>
      <c r="G12" s="25">
        <v>19.297953</v>
      </c>
      <c r="H12" s="25">
        <v>99.553020000000004</v>
      </c>
      <c r="I12" s="27">
        <f t="shared" ref="I12:I18" si="2">SUM(J12:X12)</f>
        <v>1</v>
      </c>
      <c r="J12" s="27">
        <v>0</v>
      </c>
      <c r="K12" s="27">
        <v>0</v>
      </c>
      <c r="L12" s="110">
        <v>0</v>
      </c>
      <c r="M12" s="110"/>
      <c r="N12" s="110"/>
      <c r="O12" s="111"/>
      <c r="P12" s="111">
        <v>0</v>
      </c>
      <c r="Q12" s="111">
        <v>0</v>
      </c>
      <c r="R12" s="111"/>
      <c r="S12" s="111"/>
      <c r="T12" s="111">
        <v>1</v>
      </c>
      <c r="U12" s="111"/>
      <c r="V12" s="111">
        <v>0</v>
      </c>
      <c r="W12" s="111"/>
      <c r="X12" s="111"/>
      <c r="Y12" s="28">
        <v>2565</v>
      </c>
      <c r="Z12" s="28">
        <v>2565</v>
      </c>
      <c r="AA12" s="24"/>
      <c r="AB12" s="24" t="s">
        <v>39</v>
      </c>
      <c r="AC12" s="114">
        <v>241166</v>
      </c>
      <c r="AD12" s="24"/>
      <c r="AE12" s="24"/>
      <c r="AF12" s="24"/>
      <c r="AG12" s="27">
        <v>1850</v>
      </c>
      <c r="AH12" s="46"/>
      <c r="AI12" s="46"/>
      <c r="AJ12" s="27">
        <v>2000</v>
      </c>
      <c r="AK12" s="28" t="s">
        <v>125</v>
      </c>
      <c r="AL12" s="45"/>
      <c r="AM12" s="45"/>
      <c r="AN12" s="44"/>
      <c r="AO12" s="50"/>
    </row>
    <row r="13" spans="1:41" s="53" customFormat="1" ht="48">
      <c r="A13" s="28">
        <v>3</v>
      </c>
      <c r="B13" s="24" t="s">
        <v>133</v>
      </c>
      <c r="C13" s="28">
        <v>6</v>
      </c>
      <c r="D13" s="28" t="s">
        <v>134</v>
      </c>
      <c r="E13" s="28" t="s">
        <v>135</v>
      </c>
      <c r="F13" s="28" t="s">
        <v>85</v>
      </c>
      <c r="G13" s="25">
        <v>20.285693999999999</v>
      </c>
      <c r="H13" s="25">
        <v>99.542974999999998</v>
      </c>
      <c r="I13" s="27">
        <f t="shared" si="2"/>
        <v>1</v>
      </c>
      <c r="J13" s="27">
        <v>0</v>
      </c>
      <c r="K13" s="27">
        <v>0</v>
      </c>
      <c r="L13" s="110">
        <v>0</v>
      </c>
      <c r="M13" s="110"/>
      <c r="N13" s="110"/>
      <c r="O13" s="111">
        <v>0</v>
      </c>
      <c r="P13" s="111">
        <v>0</v>
      </c>
      <c r="Q13" s="111">
        <v>0</v>
      </c>
      <c r="R13" s="111"/>
      <c r="S13" s="111"/>
      <c r="T13" s="112">
        <v>1</v>
      </c>
      <c r="U13" s="111">
        <v>0</v>
      </c>
      <c r="V13" s="111">
        <v>0</v>
      </c>
      <c r="W13" s="111"/>
      <c r="X13" s="111"/>
      <c r="Y13" s="28">
        <v>2565</v>
      </c>
      <c r="Z13" s="28">
        <v>2565</v>
      </c>
      <c r="AA13" s="42">
        <v>905</v>
      </c>
      <c r="AB13" s="28"/>
      <c r="AC13" s="114">
        <v>242214</v>
      </c>
      <c r="AD13" s="42"/>
      <c r="AE13" s="42"/>
      <c r="AF13" s="42"/>
      <c r="AG13" s="47"/>
      <c r="AH13" s="48"/>
      <c r="AI13" s="48"/>
      <c r="AJ13" s="47"/>
      <c r="AK13" s="28" t="s">
        <v>125</v>
      </c>
      <c r="AL13" s="45"/>
      <c r="AM13" s="45"/>
      <c r="AN13" s="44"/>
      <c r="AO13" s="50"/>
    </row>
    <row r="14" spans="1:41" s="53" customFormat="1" ht="48">
      <c r="A14" s="28">
        <v>4</v>
      </c>
      <c r="B14" s="116" t="s">
        <v>143</v>
      </c>
      <c r="C14" s="28">
        <v>6</v>
      </c>
      <c r="D14" s="117" t="s">
        <v>144</v>
      </c>
      <c r="E14" s="117" t="s">
        <v>145</v>
      </c>
      <c r="F14" s="118" t="s">
        <v>88</v>
      </c>
      <c r="G14" s="25">
        <v>18.659032499999999</v>
      </c>
      <c r="H14" s="25">
        <v>99.580293600000005</v>
      </c>
      <c r="I14" s="27">
        <f t="shared" si="2"/>
        <v>2</v>
      </c>
      <c r="J14" s="47"/>
      <c r="K14" s="47"/>
      <c r="L14" s="110"/>
      <c r="M14" s="169"/>
      <c r="N14" s="169"/>
      <c r="O14" s="112">
        <v>1</v>
      </c>
      <c r="P14" s="112"/>
      <c r="Q14" s="112"/>
      <c r="R14" s="112"/>
      <c r="S14" s="112"/>
      <c r="T14" s="112"/>
      <c r="U14" s="113">
        <v>1</v>
      </c>
      <c r="V14" s="113"/>
      <c r="W14" s="113"/>
      <c r="X14" s="113"/>
      <c r="Y14" s="28">
        <v>2566</v>
      </c>
      <c r="Z14" s="28">
        <v>2566</v>
      </c>
      <c r="AA14" s="42"/>
      <c r="AB14" s="28"/>
      <c r="AC14" s="42"/>
      <c r="AD14" s="42" t="s">
        <v>138</v>
      </c>
      <c r="AE14" s="42"/>
      <c r="AF14" s="42"/>
      <c r="AG14" s="47"/>
      <c r="AH14" s="48"/>
      <c r="AI14" s="48"/>
      <c r="AJ14" s="47"/>
      <c r="AK14" s="42" t="s">
        <v>146</v>
      </c>
      <c r="AL14" s="45"/>
      <c r="AM14" s="45"/>
      <c r="AN14" s="44"/>
      <c r="AO14" s="50"/>
    </row>
    <row r="15" spans="1:41" s="53" customFormat="1" ht="48">
      <c r="A15" s="28">
        <v>5</v>
      </c>
      <c r="B15" s="24" t="s">
        <v>136</v>
      </c>
      <c r="C15" s="28">
        <v>6</v>
      </c>
      <c r="D15" s="28" t="s">
        <v>137</v>
      </c>
      <c r="E15" s="28" t="s">
        <v>137</v>
      </c>
      <c r="F15" s="28" t="s">
        <v>88</v>
      </c>
      <c r="G15" s="25">
        <v>18.737286000000001</v>
      </c>
      <c r="H15" s="25">
        <v>99.371865200000002</v>
      </c>
      <c r="I15" s="27">
        <f t="shared" si="2"/>
        <v>3</v>
      </c>
      <c r="J15" s="47">
        <v>1</v>
      </c>
      <c r="K15" s="47">
        <v>0</v>
      </c>
      <c r="L15" s="110">
        <v>0</v>
      </c>
      <c r="M15" s="169"/>
      <c r="N15" s="169"/>
      <c r="O15" s="112"/>
      <c r="P15" s="112">
        <v>1</v>
      </c>
      <c r="Q15" s="112">
        <v>0</v>
      </c>
      <c r="R15" s="112"/>
      <c r="S15" s="112"/>
      <c r="T15" s="112">
        <v>0</v>
      </c>
      <c r="U15" s="113"/>
      <c r="V15" s="113">
        <v>1</v>
      </c>
      <c r="W15" s="113"/>
      <c r="X15" s="113"/>
      <c r="Y15" s="28">
        <v>2567</v>
      </c>
      <c r="Z15" s="28">
        <v>2567</v>
      </c>
      <c r="AA15" s="42"/>
      <c r="AB15" s="28"/>
      <c r="AC15" s="42"/>
      <c r="AD15" s="42" t="s">
        <v>138</v>
      </c>
      <c r="AE15" s="42"/>
      <c r="AF15" s="42"/>
      <c r="AG15" s="47"/>
      <c r="AH15" s="48"/>
      <c r="AI15" s="48"/>
      <c r="AJ15" s="47"/>
      <c r="AK15" s="42" t="s">
        <v>139</v>
      </c>
      <c r="AL15" s="45"/>
      <c r="AM15" s="45"/>
      <c r="AN15" s="44"/>
      <c r="AO15" s="50"/>
    </row>
    <row r="16" spans="1:41" s="53" customFormat="1">
      <c r="A16" s="28">
        <v>6</v>
      </c>
      <c r="B16" s="119" t="s">
        <v>150</v>
      </c>
      <c r="C16" s="28">
        <v>1</v>
      </c>
      <c r="D16" s="28" t="s">
        <v>151</v>
      </c>
      <c r="E16" s="28" t="s">
        <v>152</v>
      </c>
      <c r="F16" s="28" t="s">
        <v>85</v>
      </c>
      <c r="G16" s="25">
        <v>19.5014</v>
      </c>
      <c r="H16" s="25">
        <v>99.794799999999995</v>
      </c>
      <c r="I16" s="27">
        <f t="shared" si="2"/>
        <v>2</v>
      </c>
      <c r="J16" s="47"/>
      <c r="K16" s="47"/>
      <c r="L16" s="110"/>
      <c r="M16" s="169"/>
      <c r="N16" s="169"/>
      <c r="O16" s="112">
        <v>1</v>
      </c>
      <c r="P16" s="112"/>
      <c r="Q16" s="112"/>
      <c r="R16" s="112"/>
      <c r="S16" s="112"/>
      <c r="T16" s="112"/>
      <c r="U16" s="113">
        <v>1</v>
      </c>
      <c r="V16" s="113"/>
      <c r="W16" s="113"/>
      <c r="X16" s="113"/>
      <c r="Y16" s="28">
        <v>2568</v>
      </c>
      <c r="Z16" s="28">
        <v>2568</v>
      </c>
      <c r="AA16" s="42"/>
      <c r="AB16" s="28"/>
      <c r="AC16" s="42"/>
      <c r="AD16" s="42"/>
      <c r="AE16" s="42"/>
      <c r="AF16" s="42"/>
      <c r="AG16" s="47"/>
      <c r="AH16" s="48"/>
      <c r="AI16" s="48"/>
      <c r="AJ16" s="47"/>
      <c r="AK16" s="26" t="s">
        <v>114</v>
      </c>
      <c r="AL16" s="45"/>
      <c r="AM16" s="45"/>
      <c r="AN16" s="44"/>
      <c r="AO16" s="50"/>
    </row>
    <row r="17" spans="1:41" s="53" customFormat="1" ht="48">
      <c r="A17" s="28">
        <v>7</v>
      </c>
      <c r="B17" s="24" t="s">
        <v>147</v>
      </c>
      <c r="C17" s="28">
        <v>3</v>
      </c>
      <c r="D17" s="28" t="s">
        <v>148</v>
      </c>
      <c r="E17" s="25" t="s">
        <v>149</v>
      </c>
      <c r="F17" s="25" t="s">
        <v>85</v>
      </c>
      <c r="G17" s="109">
        <v>19.590599999999998</v>
      </c>
      <c r="H17" s="109">
        <v>100.1652</v>
      </c>
      <c r="I17" s="27">
        <f t="shared" si="2"/>
        <v>3</v>
      </c>
      <c r="J17" s="47">
        <v>1</v>
      </c>
      <c r="K17" s="47"/>
      <c r="L17" s="110"/>
      <c r="M17" s="169"/>
      <c r="N17" s="169"/>
      <c r="O17" s="112"/>
      <c r="P17" s="112">
        <v>1</v>
      </c>
      <c r="Q17" s="112"/>
      <c r="R17" s="112"/>
      <c r="S17" s="112"/>
      <c r="T17" s="112"/>
      <c r="U17" s="113"/>
      <c r="V17" s="113">
        <v>1</v>
      </c>
      <c r="W17" s="113"/>
      <c r="X17" s="113"/>
      <c r="Y17" s="28">
        <v>2568</v>
      </c>
      <c r="Z17" s="28">
        <v>2568</v>
      </c>
      <c r="AA17" s="42"/>
      <c r="AB17" s="28"/>
      <c r="AC17" s="42"/>
      <c r="AD17" s="42"/>
      <c r="AE17" s="42"/>
      <c r="AF17" s="42"/>
      <c r="AG17" s="47"/>
      <c r="AH17" s="48"/>
      <c r="AI17" s="48"/>
      <c r="AJ17" s="47"/>
      <c r="AK17" s="42"/>
      <c r="AL17" s="45"/>
      <c r="AM17" s="45"/>
      <c r="AN17" s="44"/>
      <c r="AO17" s="50"/>
    </row>
    <row r="18" spans="1:41" s="53" customFormat="1">
      <c r="A18" s="28">
        <v>8</v>
      </c>
      <c r="B18" s="106" t="s">
        <v>153</v>
      </c>
      <c r="C18" s="28">
        <v>2</v>
      </c>
      <c r="D18" s="28" t="s">
        <v>154</v>
      </c>
      <c r="E18" s="28" t="s">
        <v>155</v>
      </c>
      <c r="F18" s="28" t="s">
        <v>87</v>
      </c>
      <c r="G18" s="120">
        <v>18.198799999999999</v>
      </c>
      <c r="H18" s="120">
        <v>100.5059</v>
      </c>
      <c r="I18" s="27">
        <f t="shared" si="2"/>
        <v>3</v>
      </c>
      <c r="J18" s="47">
        <v>1</v>
      </c>
      <c r="K18" s="47"/>
      <c r="L18" s="110"/>
      <c r="M18" s="169"/>
      <c r="N18" s="169"/>
      <c r="O18" s="112"/>
      <c r="P18" s="112">
        <v>1</v>
      </c>
      <c r="Q18" s="112"/>
      <c r="R18" s="112"/>
      <c r="S18" s="112"/>
      <c r="T18" s="112"/>
      <c r="U18" s="113"/>
      <c r="V18" s="113">
        <v>1</v>
      </c>
      <c r="W18" s="113"/>
      <c r="X18" s="113"/>
      <c r="Y18" s="28">
        <v>2569</v>
      </c>
      <c r="Z18" s="28">
        <v>2569</v>
      </c>
      <c r="AA18" s="42"/>
      <c r="AB18" s="28"/>
      <c r="AC18" s="42"/>
      <c r="AD18" s="42"/>
      <c r="AE18" s="42"/>
      <c r="AF18" s="42"/>
      <c r="AG18" s="47"/>
      <c r="AH18" s="48"/>
      <c r="AI18" s="48"/>
      <c r="AJ18" s="47"/>
      <c r="AK18" s="42"/>
      <c r="AL18" s="45"/>
      <c r="AM18" s="45"/>
      <c r="AN18" s="44"/>
      <c r="AO18" s="50"/>
    </row>
    <row r="19" spans="1:41" s="53" customFormat="1">
      <c r="A19" s="26"/>
      <c r="B19" s="119"/>
      <c r="C19" s="28"/>
      <c r="D19" s="28"/>
      <c r="E19" s="28"/>
      <c r="F19" s="28"/>
      <c r="G19" s="25"/>
      <c r="H19" s="25"/>
      <c r="I19" s="27"/>
      <c r="J19" s="47"/>
      <c r="K19" s="47"/>
      <c r="L19" s="110"/>
      <c r="M19" s="169"/>
      <c r="N19" s="169"/>
      <c r="O19" s="112"/>
      <c r="P19" s="112"/>
      <c r="Q19" s="112"/>
      <c r="R19" s="112"/>
      <c r="S19" s="112"/>
      <c r="T19" s="112"/>
      <c r="U19" s="113"/>
      <c r="V19" s="113"/>
      <c r="W19" s="113"/>
      <c r="X19" s="113"/>
      <c r="Y19" s="28"/>
      <c r="Z19" s="28"/>
      <c r="AA19" s="42"/>
      <c r="AB19" s="28"/>
      <c r="AC19" s="42"/>
      <c r="AD19" s="42"/>
      <c r="AE19" s="42"/>
      <c r="AF19" s="42"/>
      <c r="AG19" s="47"/>
      <c r="AH19" s="48"/>
      <c r="AI19" s="48"/>
      <c r="AJ19" s="47"/>
      <c r="AK19" s="42"/>
      <c r="AL19" s="45"/>
      <c r="AM19" s="45"/>
      <c r="AN19" s="44"/>
      <c r="AO19" s="50"/>
    </row>
    <row r="20" spans="1:41" s="53" customFormat="1">
      <c r="A20" s="26"/>
      <c r="B20" s="119"/>
      <c r="C20" s="28"/>
      <c r="D20" s="28"/>
      <c r="E20" s="28"/>
      <c r="F20" s="28"/>
      <c r="G20" s="25"/>
      <c r="H20" s="25"/>
      <c r="I20" s="27"/>
      <c r="J20" s="47"/>
      <c r="K20" s="47"/>
      <c r="L20" s="110"/>
      <c r="M20" s="169"/>
      <c r="N20" s="169"/>
      <c r="O20" s="112"/>
      <c r="P20" s="112"/>
      <c r="Q20" s="112"/>
      <c r="R20" s="112"/>
      <c r="S20" s="112"/>
      <c r="T20" s="112"/>
      <c r="U20" s="113"/>
      <c r="V20" s="113"/>
      <c r="W20" s="113"/>
      <c r="X20" s="113"/>
      <c r="Y20" s="28"/>
      <c r="Z20" s="28"/>
      <c r="AA20" s="42"/>
      <c r="AB20" s="28"/>
      <c r="AC20" s="42"/>
      <c r="AD20" s="42"/>
      <c r="AE20" s="42"/>
      <c r="AF20" s="42"/>
      <c r="AG20" s="47"/>
      <c r="AH20" s="48"/>
      <c r="AI20" s="48"/>
      <c r="AJ20" s="47"/>
      <c r="AK20" s="42"/>
      <c r="AL20" s="45"/>
      <c r="AM20" s="45"/>
      <c r="AN20" s="44"/>
      <c r="AO20" s="50"/>
    </row>
    <row r="21" spans="1:41">
      <c r="A21" s="39" t="s">
        <v>22</v>
      </c>
      <c r="B21" s="39" t="s">
        <v>22</v>
      </c>
      <c r="C21" s="39" t="s">
        <v>22</v>
      </c>
      <c r="D21" s="39" t="s">
        <v>22</v>
      </c>
      <c r="E21" s="39" t="s">
        <v>22</v>
      </c>
      <c r="F21" s="39" t="s">
        <v>22</v>
      </c>
      <c r="G21" s="39" t="s">
        <v>22</v>
      </c>
      <c r="H21" s="39" t="s">
        <v>22</v>
      </c>
      <c r="I21" s="39" t="s">
        <v>22</v>
      </c>
      <c r="J21" s="39" t="s">
        <v>22</v>
      </c>
      <c r="K21" s="39" t="s">
        <v>22</v>
      </c>
      <c r="L21" s="39" t="s">
        <v>22</v>
      </c>
      <c r="M21" s="39"/>
      <c r="N21" s="39"/>
      <c r="O21" s="39" t="s">
        <v>22</v>
      </c>
      <c r="P21" s="39" t="s">
        <v>22</v>
      </c>
      <c r="Q21" s="39" t="s">
        <v>22</v>
      </c>
      <c r="R21" s="39"/>
      <c r="S21" s="39"/>
      <c r="T21" s="39" t="s">
        <v>22</v>
      </c>
      <c r="U21" s="39" t="s">
        <v>22</v>
      </c>
      <c r="V21" s="39" t="s">
        <v>22</v>
      </c>
      <c r="W21" s="39"/>
      <c r="X21" s="39"/>
      <c r="Y21" s="39" t="s">
        <v>22</v>
      </c>
      <c r="Z21" s="39" t="s">
        <v>22</v>
      </c>
      <c r="AA21" s="39" t="s">
        <v>22</v>
      </c>
      <c r="AB21" s="39" t="s">
        <v>22</v>
      </c>
      <c r="AC21" s="39" t="s">
        <v>22</v>
      </c>
      <c r="AD21" s="39" t="s">
        <v>22</v>
      </c>
      <c r="AE21" s="39" t="s">
        <v>22</v>
      </c>
      <c r="AF21" s="39" t="s">
        <v>22</v>
      </c>
      <c r="AG21" s="39" t="s">
        <v>22</v>
      </c>
      <c r="AH21" s="39" t="s">
        <v>22</v>
      </c>
      <c r="AI21" s="39" t="s">
        <v>22</v>
      </c>
      <c r="AJ21" s="39" t="s">
        <v>22</v>
      </c>
      <c r="AK21" s="39" t="s">
        <v>22</v>
      </c>
      <c r="AL21" s="39" t="s">
        <v>22</v>
      </c>
      <c r="AM21" s="39" t="s">
        <v>22</v>
      </c>
      <c r="AN21" s="39" t="s">
        <v>22</v>
      </c>
    </row>
    <row r="22" spans="1:41" s="33" customFormat="1">
      <c r="A22" s="146" t="s">
        <v>23</v>
      </c>
      <c r="B22" s="146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AK22" s="56"/>
      <c r="AL22" s="35"/>
      <c r="AM22" s="35"/>
    </row>
    <row r="23" spans="1:41" s="36" customFormat="1" ht="24" customHeight="1">
      <c r="A23" s="40">
        <v>1</v>
      </c>
      <c r="B23" s="40" t="s">
        <v>24</v>
      </c>
      <c r="C23" s="41"/>
      <c r="D23" s="41"/>
      <c r="E23" s="41"/>
      <c r="F23" s="41"/>
      <c r="G23" s="121"/>
      <c r="H23" s="121"/>
      <c r="L23" s="37"/>
      <c r="M23" s="37"/>
      <c r="N23" s="37"/>
      <c r="AK23" s="57"/>
      <c r="AL23" s="38"/>
      <c r="AM23" s="38"/>
    </row>
    <row r="24" spans="1:41" s="36" customFormat="1" ht="24" customHeight="1">
      <c r="A24" s="40">
        <v>2</v>
      </c>
      <c r="B24" s="40" t="s">
        <v>25</v>
      </c>
      <c r="C24" s="41"/>
      <c r="D24" s="41"/>
      <c r="E24" s="41"/>
      <c r="F24" s="41"/>
      <c r="L24" s="37"/>
      <c r="M24" s="37"/>
      <c r="N24" s="37"/>
      <c r="AK24" s="57"/>
      <c r="AL24" s="38"/>
      <c r="AM24" s="38"/>
    </row>
    <row r="25" spans="1:41" s="36" customFormat="1" ht="24" customHeight="1">
      <c r="A25" s="40">
        <v>3</v>
      </c>
      <c r="B25" s="40" t="s">
        <v>26</v>
      </c>
      <c r="C25" s="41"/>
      <c r="D25" s="41"/>
      <c r="E25" s="41"/>
      <c r="F25" s="41"/>
      <c r="L25" s="37"/>
      <c r="M25" s="37"/>
      <c r="N25" s="37"/>
      <c r="AK25" s="57"/>
      <c r="AL25" s="38"/>
      <c r="AM25" s="38"/>
    </row>
    <row r="26" spans="1:41" s="33" customFormat="1" ht="24" customHeight="1">
      <c r="A26" s="40">
        <v>4</v>
      </c>
      <c r="B26" s="33" t="s">
        <v>27</v>
      </c>
      <c r="L26" s="34"/>
      <c r="M26" s="34"/>
      <c r="N26" s="34"/>
      <c r="AK26" s="56"/>
      <c r="AL26" s="35"/>
      <c r="AM26" s="35"/>
    </row>
    <row r="27" spans="1:41" s="33" customFormat="1" ht="24" customHeight="1">
      <c r="A27" s="40">
        <v>5</v>
      </c>
      <c r="B27" s="33" t="s">
        <v>28</v>
      </c>
      <c r="L27" s="34"/>
      <c r="M27" s="34"/>
      <c r="N27" s="34"/>
      <c r="AK27" s="56"/>
      <c r="AL27" s="35"/>
      <c r="AM27" s="35"/>
    </row>
    <row r="28" spans="1:41" s="33" customFormat="1" ht="24" customHeight="1">
      <c r="A28" s="40">
        <v>6</v>
      </c>
      <c r="B28" s="79" t="s">
        <v>29</v>
      </c>
      <c r="L28" s="34"/>
      <c r="M28" s="34"/>
      <c r="N28" s="34"/>
      <c r="AK28" s="56"/>
      <c r="AL28" s="35"/>
      <c r="AM28" s="35"/>
    </row>
    <row r="29" spans="1:41" s="33" customFormat="1" ht="24" customHeight="1">
      <c r="A29" s="40">
        <v>7</v>
      </c>
      <c r="B29" s="33" t="s">
        <v>30</v>
      </c>
      <c r="L29" s="34"/>
      <c r="M29" s="34"/>
      <c r="N29" s="34"/>
      <c r="AK29" s="56"/>
      <c r="AL29" s="35"/>
      <c r="AM29" s="35"/>
    </row>
    <row r="30" spans="1:41" s="33" customFormat="1" ht="24" customHeight="1">
      <c r="A30" s="40">
        <v>8</v>
      </c>
      <c r="B30" s="33" t="s">
        <v>31</v>
      </c>
      <c r="L30" s="34"/>
      <c r="M30" s="34"/>
      <c r="N30" s="34"/>
      <c r="AK30" s="56"/>
      <c r="AL30" s="35"/>
      <c r="AM30" s="35"/>
    </row>
    <row r="31" spans="1:41" s="33" customFormat="1" ht="24" customHeight="1">
      <c r="A31" s="40">
        <v>9</v>
      </c>
      <c r="B31" s="79" t="s">
        <v>32</v>
      </c>
      <c r="L31" s="34"/>
      <c r="M31" s="34"/>
      <c r="N31" s="34"/>
      <c r="AK31" s="56"/>
      <c r="AL31" s="35"/>
      <c r="AM31" s="35"/>
    </row>
    <row r="32" spans="1:41" s="33" customFormat="1" ht="24" customHeight="1">
      <c r="A32" s="40">
        <v>10</v>
      </c>
      <c r="B32" s="79" t="s">
        <v>158</v>
      </c>
      <c r="L32" s="34"/>
      <c r="M32" s="34"/>
      <c r="N32" s="34"/>
      <c r="AK32" s="56"/>
      <c r="AL32" s="35"/>
      <c r="AM32" s="35"/>
    </row>
    <row r="33" spans="12:39" s="33" customFormat="1">
      <c r="L33" s="34"/>
      <c r="M33" s="34"/>
      <c r="N33" s="34"/>
      <c r="AK33" s="56"/>
      <c r="AL33" s="35"/>
      <c r="AM33" s="35"/>
    </row>
    <row r="34" spans="12:39" s="33" customFormat="1">
      <c r="L34" s="34"/>
      <c r="M34" s="34"/>
      <c r="N34" s="34"/>
      <c r="AK34" s="56"/>
      <c r="AL34" s="35"/>
      <c r="AM34" s="35"/>
    </row>
    <row r="35" spans="12:39" s="33" customFormat="1">
      <c r="L35" s="34"/>
      <c r="M35" s="34"/>
      <c r="N35" s="34"/>
      <c r="AK35" s="56"/>
      <c r="AL35" s="35"/>
      <c r="AM35" s="35"/>
    </row>
    <row r="36" spans="12:39" s="33" customFormat="1">
      <c r="L36" s="34"/>
      <c r="M36" s="34"/>
      <c r="N36" s="34"/>
      <c r="AK36" s="56"/>
      <c r="AL36" s="35"/>
      <c r="AM36" s="35"/>
    </row>
  </sheetData>
  <autoFilter ref="A9:AN35"/>
  <mergeCells count="39">
    <mergeCell ref="D4:D8"/>
    <mergeCell ref="E4:E8"/>
    <mergeCell ref="F4:F8"/>
    <mergeCell ref="A22:B22"/>
    <mergeCell ref="AH6:AJ6"/>
    <mergeCell ref="Y7:Y8"/>
    <mergeCell ref="Z7:Z8"/>
    <mergeCell ref="AE7:AE8"/>
    <mergeCell ref="AF7:AF8"/>
    <mergeCell ref="AG7:AG8"/>
    <mergeCell ref="AH7:AH8"/>
    <mergeCell ref="AI7:AI8"/>
    <mergeCell ref="AJ7:AJ8"/>
    <mergeCell ref="AA5:AA8"/>
    <mergeCell ref="AB5:AB8"/>
    <mergeCell ref="AC5:AC8"/>
    <mergeCell ref="AE6:AG6"/>
    <mergeCell ref="J4:N6"/>
    <mergeCell ref="O4:S6"/>
    <mergeCell ref="AA3:AC4"/>
    <mergeCell ref="AD3:AD8"/>
    <mergeCell ref="AE3:AJ5"/>
    <mergeCell ref="AK3:AK8"/>
    <mergeCell ref="AL3:AL8"/>
    <mergeCell ref="Y3:Z6"/>
    <mergeCell ref="T4:X6"/>
    <mergeCell ref="J3:X3"/>
    <mergeCell ref="A1:AK1"/>
    <mergeCell ref="AL1:AN1"/>
    <mergeCell ref="A2:K2"/>
    <mergeCell ref="L2:AK2"/>
    <mergeCell ref="A3:A8"/>
    <mergeCell ref="B3:B8"/>
    <mergeCell ref="C3:C8"/>
    <mergeCell ref="D3:H3"/>
    <mergeCell ref="I3:I7"/>
    <mergeCell ref="AM3:AM8"/>
    <mergeCell ref="AN3:AN8"/>
    <mergeCell ref="G4:H7"/>
  </mergeCells>
  <conditionalFormatting sqref="B37:B1048576 B1 B3:B10">
    <cfRule type="duplicateValues" dxfId="4" priority="17"/>
  </conditionalFormatting>
  <conditionalFormatting sqref="B34:B36">
    <cfRule type="duplicateValues" dxfId="3" priority="6"/>
  </conditionalFormatting>
  <conditionalFormatting sqref="B33">
    <cfRule type="duplicateValues" dxfId="1" priority="1"/>
  </conditionalFormatting>
  <conditionalFormatting sqref="B23:B32">
    <cfRule type="duplicateValues" dxfId="0" priority="2"/>
  </conditionalFormatting>
  <printOptions horizontalCentered="1"/>
  <pageMargins left="0.11811023622047245" right="0.11811023622047245" top="0.59055118110236227" bottom="0.23622047244094491" header="0.19685039370078741" footer="0.31496062992125984"/>
  <pageSetup paperSize="8" scale="64" fitToHeight="0" orientation="landscape" horizontalDpi="4294967293" r:id="rId1"/>
  <headerFooter>
    <oddHeader>&amp;C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>
      <selection activeCell="F13" activeCellId="1" sqref="F7 F13"/>
    </sheetView>
  </sheetViews>
  <sheetFormatPr defaultRowHeight="24"/>
  <cols>
    <col min="1" max="1" width="6.875" style="43" customWidth="1"/>
    <col min="2" max="2" width="18.875" style="43" bestFit="1" customWidth="1"/>
    <col min="3" max="12" width="12.625" style="43" customWidth="1"/>
    <col min="13" max="16384" width="9" style="43"/>
  </cols>
  <sheetData>
    <row r="1" spans="1:12" ht="30.75">
      <c r="A1" s="164" t="s">
        <v>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>
      <c r="B2" s="78"/>
      <c r="C2" s="77"/>
      <c r="D2" s="78"/>
      <c r="F2" s="77"/>
      <c r="G2" s="78"/>
    </row>
    <row r="3" spans="1:12">
      <c r="A3" s="166" t="s">
        <v>41</v>
      </c>
      <c r="B3" s="166" t="s">
        <v>42</v>
      </c>
      <c r="C3" s="165" t="s">
        <v>51</v>
      </c>
      <c r="D3" s="165"/>
      <c r="E3" s="165" t="s">
        <v>58</v>
      </c>
      <c r="F3" s="165"/>
      <c r="G3" s="165"/>
      <c r="H3" s="165"/>
      <c r="I3" s="165"/>
      <c r="J3" s="165"/>
      <c r="K3" s="168" t="s">
        <v>61</v>
      </c>
      <c r="L3" s="168"/>
    </row>
    <row r="4" spans="1:12" ht="72">
      <c r="A4" s="167"/>
      <c r="B4" s="167"/>
      <c r="C4" s="61" t="s">
        <v>48</v>
      </c>
      <c r="D4" s="61" t="s">
        <v>49</v>
      </c>
      <c r="E4" s="61" t="s">
        <v>53</v>
      </c>
      <c r="F4" s="61" t="s">
        <v>54</v>
      </c>
      <c r="G4" s="61" t="s">
        <v>55</v>
      </c>
      <c r="H4" s="61" t="s">
        <v>59</v>
      </c>
      <c r="I4" s="62" t="s">
        <v>56</v>
      </c>
      <c r="J4" s="61" t="s">
        <v>57</v>
      </c>
      <c r="K4" s="61" t="s">
        <v>62</v>
      </c>
      <c r="L4" s="61" t="s">
        <v>63</v>
      </c>
    </row>
    <row r="5" spans="1:12">
      <c r="A5" s="63"/>
      <c r="B5" s="65" t="s">
        <v>60</v>
      </c>
      <c r="C5" s="64">
        <f>+SUBTOTAL(109,C6:C14)</f>
        <v>223</v>
      </c>
      <c r="D5" s="69">
        <f t="shared" ref="D5:J5" si="0">+SUBTOTAL(109,D6:D14)</f>
        <v>9862000</v>
      </c>
      <c r="E5" s="69">
        <f t="shared" si="0"/>
        <v>78</v>
      </c>
      <c r="F5" s="69">
        <f t="shared" si="0"/>
        <v>3552000</v>
      </c>
      <c r="G5" s="69">
        <f t="shared" si="0"/>
        <v>20</v>
      </c>
      <c r="H5" s="69">
        <f t="shared" si="0"/>
        <v>805000</v>
      </c>
      <c r="I5" s="69">
        <f t="shared" si="0"/>
        <v>58</v>
      </c>
      <c r="J5" s="69">
        <f t="shared" si="0"/>
        <v>2847000</v>
      </c>
      <c r="K5" s="69">
        <f t="shared" ref="K5" si="1">+SUBTOTAL(109,K6:K14)</f>
        <v>281</v>
      </c>
      <c r="L5" s="69">
        <f t="shared" ref="L5" si="2">+SUBTOTAL(109,L6:L14)</f>
        <v>12609000</v>
      </c>
    </row>
    <row r="6" spans="1:12" s="70" customFormat="1">
      <c r="A6" s="67">
        <v>1</v>
      </c>
      <c r="B6" s="67" t="s">
        <v>36</v>
      </c>
      <c r="C6" s="67">
        <f>+SUBTOTAL(109,C7:C9)</f>
        <v>171</v>
      </c>
      <c r="D6" s="67">
        <f t="shared" ref="D6:L6" si="3">+SUBTOTAL(109,D7:D9)</f>
        <v>8822000</v>
      </c>
      <c r="E6" s="67">
        <f t="shared" si="3"/>
        <v>66</v>
      </c>
      <c r="F6" s="67">
        <f t="shared" si="3"/>
        <v>3312000</v>
      </c>
      <c r="G6" s="67">
        <f t="shared" si="3"/>
        <v>13</v>
      </c>
      <c r="H6" s="67">
        <f t="shared" si="3"/>
        <v>665000</v>
      </c>
      <c r="I6" s="67">
        <f t="shared" si="3"/>
        <v>53</v>
      </c>
      <c r="J6" s="67">
        <f t="shared" si="3"/>
        <v>2647000</v>
      </c>
      <c r="K6" s="67">
        <f t="shared" si="3"/>
        <v>224</v>
      </c>
      <c r="L6" s="67">
        <f t="shared" si="3"/>
        <v>11469000</v>
      </c>
    </row>
    <row r="7" spans="1:12">
      <c r="A7" s="58">
        <v>1.1000000000000001</v>
      </c>
      <c r="B7" s="58" t="s">
        <v>43</v>
      </c>
      <c r="C7" s="59">
        <v>74</v>
      </c>
      <c r="D7" s="59">
        <v>1480000</v>
      </c>
      <c r="E7" s="59">
        <v>18</v>
      </c>
      <c r="F7" s="59">
        <f>+E7*20000</f>
        <v>360000</v>
      </c>
      <c r="G7" s="59">
        <v>0</v>
      </c>
      <c r="H7" s="59">
        <v>0</v>
      </c>
      <c r="I7" s="59">
        <f>+E7-G7</f>
        <v>18</v>
      </c>
      <c r="J7" s="59">
        <f>+F7-H7</f>
        <v>360000</v>
      </c>
      <c r="K7" s="60">
        <f>+I7+C7</f>
        <v>92</v>
      </c>
      <c r="L7" s="60">
        <f t="shared" ref="L7:L9" si="4">+J7+D7</f>
        <v>1840000</v>
      </c>
    </row>
    <row r="8" spans="1:12">
      <c r="A8" s="58">
        <v>1.2</v>
      </c>
      <c r="B8" s="58" t="s">
        <v>44</v>
      </c>
      <c r="C8" s="59">
        <v>51</v>
      </c>
      <c r="D8" s="59">
        <v>5142000</v>
      </c>
      <c r="E8" s="59">
        <v>12</v>
      </c>
      <c r="F8" s="59">
        <v>1302000</v>
      </c>
      <c r="G8" s="59">
        <v>2</v>
      </c>
      <c r="H8" s="59">
        <v>225000</v>
      </c>
      <c r="I8" s="59">
        <f t="shared" ref="I8:I15" si="5">+E8-G8</f>
        <v>10</v>
      </c>
      <c r="J8" s="59">
        <f t="shared" ref="J8:J15" si="6">+F8-H8</f>
        <v>1077000</v>
      </c>
      <c r="K8" s="60">
        <f t="shared" ref="K8:K9" si="7">+I8+C8</f>
        <v>61</v>
      </c>
      <c r="L8" s="60">
        <f t="shared" si="4"/>
        <v>6219000</v>
      </c>
    </row>
    <row r="9" spans="1:12">
      <c r="A9" s="58">
        <v>1.3</v>
      </c>
      <c r="B9" s="58" t="s">
        <v>45</v>
      </c>
      <c r="C9" s="59">
        <v>46</v>
      </c>
      <c r="D9" s="59">
        <v>2200000</v>
      </c>
      <c r="E9" s="59">
        <v>36</v>
      </c>
      <c r="F9" s="59">
        <v>1650000</v>
      </c>
      <c r="G9" s="59">
        <v>11</v>
      </c>
      <c r="H9" s="59">
        <v>440000</v>
      </c>
      <c r="I9" s="59">
        <f t="shared" si="5"/>
        <v>25</v>
      </c>
      <c r="J9" s="59">
        <f t="shared" si="6"/>
        <v>1210000</v>
      </c>
      <c r="K9" s="60">
        <f t="shared" si="7"/>
        <v>71</v>
      </c>
      <c r="L9" s="60">
        <f t="shared" si="4"/>
        <v>3410000</v>
      </c>
    </row>
    <row r="10" spans="1:12">
      <c r="A10" s="58"/>
      <c r="B10" s="58"/>
      <c r="C10" s="59"/>
      <c r="D10" s="59"/>
      <c r="E10" s="59"/>
      <c r="F10" s="59"/>
      <c r="G10" s="59"/>
      <c r="H10" s="59"/>
      <c r="I10" s="59">
        <f t="shared" si="5"/>
        <v>0</v>
      </c>
      <c r="J10" s="59">
        <f t="shared" si="6"/>
        <v>0</v>
      </c>
      <c r="K10" s="58"/>
      <c r="L10" s="58"/>
    </row>
    <row r="11" spans="1:12" s="68" customFormat="1">
      <c r="A11" s="66">
        <v>2</v>
      </c>
      <c r="B11" s="66" t="s">
        <v>46</v>
      </c>
      <c r="C11" s="67">
        <f t="shared" ref="C11:I11" si="8">+SUBTOTAL(109,C12:C13)</f>
        <v>52</v>
      </c>
      <c r="D11" s="67">
        <f t="shared" si="8"/>
        <v>1040000</v>
      </c>
      <c r="E11" s="67">
        <f t="shared" si="8"/>
        <v>12</v>
      </c>
      <c r="F11" s="67">
        <f t="shared" si="8"/>
        <v>240000</v>
      </c>
      <c r="G11" s="67">
        <f t="shared" si="8"/>
        <v>7</v>
      </c>
      <c r="H11" s="67">
        <f t="shared" si="8"/>
        <v>140000</v>
      </c>
      <c r="I11" s="67">
        <f t="shared" si="8"/>
        <v>5</v>
      </c>
      <c r="J11" s="67">
        <f t="shared" si="6"/>
        <v>100000</v>
      </c>
      <c r="K11" s="67">
        <f>+SUBTOTAL(109,K12:K13)</f>
        <v>57</v>
      </c>
      <c r="L11" s="67">
        <f>+SUBTOTAL(109,L12:L13)</f>
        <v>1140000</v>
      </c>
    </row>
    <row r="12" spans="1:12">
      <c r="A12" s="58">
        <v>2.1</v>
      </c>
      <c r="B12" s="58" t="s">
        <v>52</v>
      </c>
      <c r="C12" s="59">
        <v>19</v>
      </c>
      <c r="D12" s="59">
        <f>+C12*20000</f>
        <v>380000</v>
      </c>
      <c r="E12" s="59">
        <v>0</v>
      </c>
      <c r="F12" s="59">
        <v>0</v>
      </c>
      <c r="G12" s="59">
        <v>0</v>
      </c>
      <c r="H12" s="59">
        <v>0</v>
      </c>
      <c r="I12" s="59">
        <f t="shared" si="5"/>
        <v>0</v>
      </c>
      <c r="J12" s="59">
        <f t="shared" si="6"/>
        <v>0</v>
      </c>
      <c r="K12" s="60">
        <f>+I12+C12</f>
        <v>19</v>
      </c>
      <c r="L12" s="60">
        <f>+J12+D12</f>
        <v>380000</v>
      </c>
    </row>
    <row r="13" spans="1:12">
      <c r="A13" s="58">
        <v>2.2000000000000002</v>
      </c>
      <c r="B13" s="58" t="s">
        <v>50</v>
      </c>
      <c r="C13" s="59">
        <v>33</v>
      </c>
      <c r="D13" s="59">
        <f>+C13*20000</f>
        <v>660000</v>
      </c>
      <c r="E13" s="59">
        <v>12</v>
      </c>
      <c r="F13" s="59">
        <f>+E13*20000</f>
        <v>240000</v>
      </c>
      <c r="G13" s="59">
        <v>7</v>
      </c>
      <c r="H13" s="59">
        <f>+G13*20000</f>
        <v>140000</v>
      </c>
      <c r="I13" s="59">
        <f t="shared" si="5"/>
        <v>5</v>
      </c>
      <c r="J13" s="59">
        <f t="shared" si="6"/>
        <v>100000</v>
      </c>
      <c r="K13" s="60">
        <f>+I13+C13</f>
        <v>38</v>
      </c>
      <c r="L13" s="60">
        <f>+J13+D13</f>
        <v>760000</v>
      </c>
    </row>
    <row r="14" spans="1:12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76" customFormat="1">
      <c r="A15" s="73">
        <v>3</v>
      </c>
      <c r="B15" s="73" t="s">
        <v>47</v>
      </c>
      <c r="C15" s="74">
        <v>1</v>
      </c>
      <c r="D15" s="74">
        <v>789100</v>
      </c>
      <c r="E15" s="74">
        <v>2</v>
      </c>
      <c r="F15" s="74">
        <v>1707100</v>
      </c>
      <c r="G15" s="74">
        <v>0</v>
      </c>
      <c r="H15" s="74">
        <v>0</v>
      </c>
      <c r="I15" s="74">
        <f t="shared" si="5"/>
        <v>2</v>
      </c>
      <c r="J15" s="74">
        <f t="shared" si="6"/>
        <v>1707100</v>
      </c>
      <c r="K15" s="75">
        <f>+I15+C15</f>
        <v>3</v>
      </c>
      <c r="L15" s="75">
        <f>+J15+D15</f>
        <v>2496200</v>
      </c>
    </row>
    <row r="16" spans="1:12">
      <c r="A16" s="79" t="s">
        <v>7</v>
      </c>
    </row>
    <row r="17" spans="2:8">
      <c r="B17" s="78" t="s">
        <v>64</v>
      </c>
      <c r="C17" s="77" t="s">
        <v>66</v>
      </c>
      <c r="D17" s="78" t="s">
        <v>65</v>
      </c>
      <c r="F17" s="77" t="s">
        <v>67</v>
      </c>
      <c r="G17" s="77"/>
      <c r="H17" s="78" t="s">
        <v>65</v>
      </c>
    </row>
    <row r="18" spans="2:8">
      <c r="B18" s="78">
        <v>13458800</v>
      </c>
      <c r="C18" s="77">
        <v>0.8</v>
      </c>
      <c r="D18" s="78">
        <f>+B18*C18</f>
        <v>10767040</v>
      </c>
      <c r="G18" s="77">
        <v>0.2</v>
      </c>
      <c r="H18" s="78">
        <f>+B18*G18</f>
        <v>2691760</v>
      </c>
    </row>
    <row r="19" spans="2:8">
      <c r="B19" s="43" t="s">
        <v>68</v>
      </c>
      <c r="D19" s="80">
        <f>+D5</f>
        <v>9862000</v>
      </c>
      <c r="F19" s="43" t="s">
        <v>70</v>
      </c>
      <c r="H19" s="80">
        <f>+J5</f>
        <v>2847000</v>
      </c>
    </row>
    <row r="20" spans="2:8">
      <c r="B20" s="43" t="s">
        <v>69</v>
      </c>
      <c r="D20" s="80">
        <f>+D18-D19</f>
        <v>905040</v>
      </c>
      <c r="F20" s="43" t="s">
        <v>69</v>
      </c>
      <c r="H20" s="80">
        <f>+H18-H19</f>
        <v>-155240</v>
      </c>
    </row>
  </sheetData>
  <mergeCells count="6">
    <mergeCell ref="A1:L1"/>
    <mergeCell ref="C3:D3"/>
    <mergeCell ref="E3:J3"/>
    <mergeCell ref="B3:B4"/>
    <mergeCell ref="A3:A4"/>
    <mergeCell ref="K3:L3"/>
  </mergeCells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ค่าเตรียมความพร้อม 80 %</vt:lpstr>
      <vt:lpstr>ค่าเตรียมความพร้อม 20 %</vt:lpstr>
      <vt:lpstr>สรุป</vt:lpstr>
      <vt:lpstr>'ค่าเตรียมความพร้อม 20 %'!Print_Area</vt:lpstr>
      <vt:lpstr>'ค่าเตรียมความพร้อม 80 %'!Print_Area</vt:lpstr>
      <vt:lpstr>สรุป!Print_Area</vt:lpstr>
      <vt:lpstr>'ค่าเตรียมความพร้อม 20 %'!Print_Titles</vt:lpstr>
      <vt:lpstr>'ค่าเตรียมความพร้อม 80 %'!Print_Titles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</dc:creator>
  <cp:lastModifiedBy>Knew</cp:lastModifiedBy>
  <cp:lastPrinted>2020-04-16T09:16:47Z</cp:lastPrinted>
  <dcterms:created xsi:type="dcterms:W3CDTF">2018-08-08T10:08:53Z</dcterms:created>
  <dcterms:modified xsi:type="dcterms:W3CDTF">2020-04-16T09:21:07Z</dcterms:modified>
</cp:coreProperties>
</file>