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<sst xmlns="http://schemas.openxmlformats.org/spreadsheetml/2006/main" count="396" uniqueCount="203">
  <si>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</si>
  <si>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</si>
  <si>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</si>
  <si>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</si>
  <si>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</si>
  <si>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</si>
  <si>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</si>
  <si>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</si>
  <si>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</si>
  <si>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</si>
  <si>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</si>
  <si>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</si>
  <si>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</si>
  <si>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</si>
  <si>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</si>
  <si>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</si>
  <si>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</si>
  <si>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</si>
  <si>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</si>
  <si>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</si>
  <si>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</si>
  <si>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</si>
  <si>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</si>
  <si>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</si>
  <si>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</si>
  <si>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</si>
  <si>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</si>
  <si>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</si>
  <si>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</si>
  <si>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</si>
  <si>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</si>
  <si>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</si>
  <si>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</si>
  <si>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</si>
  <si>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</si>
  <si>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</si>
  <si>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</si>
  <si>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</si>
  <si>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</si>
  <si>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</si>
  <si>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</si>
  <si>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</si>
  <si>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</si>
  <si>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</si>
  <si>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</si>
  <si>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</si>
  <si>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</si>
  <si>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</si>
  <si>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</si>
  <si>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</si>
  <si>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</si>
  <si>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</si>
  <si>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</si>
  <si>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</si>
  <si>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</si>
  <si>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</si>
  <si>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</si>
  <si>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</si>
  <si>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</si>
  <si>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</si>
  <si>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</si>
  <si>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</si>
  <si>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</si>
  <si>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</si>
  <si>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</si>
  <si>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</si>
  <si>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</si>
  <si>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</si>
  <si>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</si>
  <si>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</si>
  <si>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</si>
  <si>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</si>
  <si>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</si>
  <si>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</si>
  <si>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</si>
  <si>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</si>
  <si>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</si>
  <si>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</si>
  <si>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</si>
  <si>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</si>
  <si>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</si>
  <si>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</si>
  <si>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</si>
  <si>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</si>
  <si>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</si>
  <si>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</si>
  <si>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</si>
  <si>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</si>
  <si>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</si>
  <si>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</si>
  <si>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</si>
  <si>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</si>
  <si>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</si>
  <si>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</si>
  <si>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</si>
  <si>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</si>
  <si>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</si>
  <si>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</si>
  <si>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</si>
  <si>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</si>
  <si>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</si>
  <si>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</si>
  <si>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</si>
  <si>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</si>
  <si>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</si>
  <si>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</si>
  <si>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</si>
  <si>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</si>
  <si>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</si>
  <si>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</si>
  <si>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</si>
  <si>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</si>
  <si>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</si>
  <si>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</si>
  <si>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</si>
  <si>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</si>
  <si>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</si>
  <si>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</si>
  <si>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</si>
  <si>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</si>
  <si>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</si>
  <si>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</si>
  <si>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</si>
  <si>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</si>
  <si>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</si>
  <si>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</si>
  <si>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</si>
  <si>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</si>
  <si>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</si>
  <si>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</si>
  <si>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</si>
  <si>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</si>
  <si>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</si>
  <si>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</si>
  <si>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</si>
  <si>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</si>
  <si>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</si>
  <si>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</si>
  <si>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</si>
  <si>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</si>
  <si>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</si>
  <si>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</si>
  <si>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</si>
  <si>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</si>
  <si>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</si>
  <si>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</si>
  <si>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</si>
  <si>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</si>
  <si>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</si>
  <si>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</si>
  <si>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</si>
  <si>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</si>
  <si>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</si>
  <si>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</si>
  <si>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</si>
  <si>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</si>
  <si>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</si>
  <si>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</si>
  <si>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</si>
  <si>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</si>
  <si>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</si>
  <si>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</si>
  <si>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</si>
  <si>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</si>
  <si>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</si>
  <si>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</si>
  <si>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</si>
  <si>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</si>
  <si>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</si>
  <si>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</si>
  <si>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</si>
  <si>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</si>
  <si>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</si>
  <si>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</si>
  <si>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</si>
  <si>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</si>
  <si>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</si>
  <si>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</si>
  <si>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</si>
  <si>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</si>
  <si>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</si>
  <si>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</si>
  <si>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</si>
  <si>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</si>
  <si>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</si>
  <si>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</si>
  <si>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</si>
  <si>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</si>
  <si>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</si>
  <si>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</si>
  <si>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</si>
  <si>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</si>
  <si>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</si>
  <si>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</si>
  <si>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</si>
  <si>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</si>
  <si>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</si>
  <si>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</si>
  <si>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t>รายงานผลการเบิกจ่าย  โครงการส่งน้ำและบำรุงรักษากิ่วลม-กิ่วคอหมา  ณ วันที่   3   พ.ย. 2560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</si>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</sst>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194" fontId="21" fillId="33" borderId="13" xfId="33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193" t="s">
        <v>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15.75" customHeight="1">
      <c r="A2" s="194" t="s">
        <v>0</v>
      </c>
      <c r="B2" s="194" t="s">
        <v>1</v>
      </c>
      <c r="C2" s="195" t="s">
        <v>2</v>
      </c>
      <c r="D2" s="196" t="s">
        <v>3</v>
      </c>
      <c r="E2" s="196"/>
      <c r="F2" s="196"/>
      <c r="G2" s="196" t="s">
        <v>7</v>
      </c>
      <c r="H2" s="196"/>
      <c r="I2" s="196"/>
      <c r="J2" s="196"/>
      <c r="K2" s="196" t="s">
        <v>9</v>
      </c>
      <c r="L2" s="196"/>
      <c r="M2" s="196"/>
      <c r="N2" s="196"/>
      <c r="O2" s="196" t="s">
        <v>10</v>
      </c>
      <c r="P2" s="196"/>
      <c r="Q2" s="196"/>
      <c r="R2" s="196"/>
    </row>
    <row r="3" spans="1:18" ht="14.25" customHeight="1">
      <c r="A3" s="194"/>
      <c r="B3" s="194"/>
      <c r="C3" s="19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193" t="s">
        <v>78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15.75" customHeight="1">
      <c r="A2" s="194" t="s">
        <v>0</v>
      </c>
      <c r="B2" s="194" t="s">
        <v>1</v>
      </c>
      <c r="C2" s="195" t="s">
        <v>2</v>
      </c>
      <c r="D2" s="196" t="s">
        <v>3</v>
      </c>
      <c r="E2" s="196"/>
      <c r="F2" s="196"/>
      <c r="G2" s="196" t="s">
        <v>7</v>
      </c>
      <c r="H2" s="196"/>
      <c r="I2" s="196"/>
      <c r="J2" s="196"/>
      <c r="K2" s="196" t="s">
        <v>9</v>
      </c>
      <c r="L2" s="196"/>
      <c r="M2" s="196"/>
      <c r="N2" s="196"/>
      <c r="O2" s="196" t="s">
        <v>10</v>
      </c>
      <c r="P2" s="196"/>
      <c r="Q2" s="196"/>
      <c r="R2" s="196"/>
    </row>
    <row r="3" spans="1:18" ht="14.25" customHeight="1">
      <c r="A3" s="194"/>
      <c r="B3" s="194"/>
      <c r="C3" s="19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93" sqref="J93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197" t="s">
        <v>198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>
      <c r="A2" s="198" t="s">
        <v>0</v>
      </c>
      <c r="B2" s="198" t="s">
        <v>1</v>
      </c>
      <c r="C2" s="199" t="s">
        <v>2</v>
      </c>
      <c r="D2" s="200" t="s">
        <v>3</v>
      </c>
      <c r="E2" s="200"/>
      <c r="F2" s="200"/>
      <c r="G2" s="200" t="s">
        <v>7</v>
      </c>
      <c r="H2" s="200"/>
      <c r="I2" s="200"/>
      <c r="J2" s="200"/>
      <c r="K2" s="200" t="s">
        <v>9</v>
      </c>
      <c r="L2" s="200"/>
      <c r="M2" s="200"/>
      <c r="N2" s="200"/>
      <c r="O2" s="200" t="s">
        <v>10</v>
      </c>
      <c r="P2" s="200"/>
      <c r="Q2" s="200"/>
      <c r="R2" s="200"/>
    </row>
    <row r="3" spans="1:18" ht="14.25" customHeight="1">
      <c r="A3" s="198"/>
      <c r="B3" s="198"/>
      <c r="C3" s="19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201</v>
      </c>
      <c r="C4" s="81"/>
      <c r="D4" s="191">
        <f>E4+F4</f>
        <v>136252400</v>
      </c>
      <c r="E4" s="113">
        <f>SUM(E60+E97+E103)</f>
        <v>400000</v>
      </c>
      <c r="F4" s="113">
        <f>SUM(F60+F97+F103)</f>
        <v>135852400</v>
      </c>
      <c r="G4" s="115">
        <f>I4+J4</f>
        <v>16590</v>
      </c>
      <c r="H4" s="115">
        <f>G4*100/D4</f>
        <v>0.012175932313852821</v>
      </c>
      <c r="I4" s="113">
        <f>SUM(I60+I97+I103)</f>
        <v>0</v>
      </c>
      <c r="J4" s="113">
        <f>SUM(J60+J97+J103)</f>
        <v>16590</v>
      </c>
      <c r="K4" s="115">
        <f>M4+N4</f>
        <v>1267776.17</v>
      </c>
      <c r="L4" s="115">
        <f>K4*100/D4</f>
        <v>0.9304615331546453</v>
      </c>
      <c r="M4" s="113">
        <f>SUM(M60+M97+M103)</f>
        <v>0</v>
      </c>
      <c r="N4" s="113">
        <f>SUM(N60+N97+N103)</f>
        <v>1267776.17</v>
      </c>
      <c r="O4" s="113">
        <f>Q4+R4</f>
        <v>134968033.82999998</v>
      </c>
      <c r="P4" s="113">
        <f>O4*100/D4</f>
        <v>99.05736253453149</v>
      </c>
      <c r="Q4" s="113">
        <f>SUM(Q60+Q97+Q103)</f>
        <v>400000</v>
      </c>
      <c r="R4" s="113">
        <f>SUM(R60+R97+R103)</f>
        <v>134568033.82999998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>
        <v>1.2</v>
      </c>
      <c r="B9" s="87" t="s">
        <v>158</v>
      </c>
      <c r="C9" s="88" t="s">
        <v>157</v>
      </c>
      <c r="D9" s="89">
        <f>F9+E9</f>
        <v>4966100</v>
      </c>
      <c r="E9" s="90"/>
      <c r="F9" s="89">
        <v>4966100</v>
      </c>
      <c r="G9" s="92">
        <f>J9+I9</f>
        <v>0</v>
      </c>
      <c r="H9" s="99">
        <f>G9*100/D9</f>
        <v>0</v>
      </c>
      <c r="I9" s="91"/>
      <c r="J9" s="92"/>
      <c r="K9" s="91">
        <f>N9+M9</f>
        <v>0</v>
      </c>
      <c r="L9" s="116">
        <f>K9*100/D9</f>
        <v>0</v>
      </c>
      <c r="M9" s="91"/>
      <c r="N9" s="91"/>
      <c r="O9" s="91">
        <f>D9-G9-K9</f>
        <v>4966100</v>
      </c>
      <c r="P9" s="92">
        <f>O9*100/D9</f>
        <v>100</v>
      </c>
      <c r="Q9" s="91">
        <f>E9-I9-M9</f>
        <v>0</v>
      </c>
      <c r="R9" s="92">
        <f>F9-J9-N9</f>
        <v>4966100</v>
      </c>
    </row>
    <row r="10" spans="1:18" s="112" customFormat="1" ht="15.75" customHeight="1">
      <c r="A10" s="100"/>
      <c r="B10" s="87" t="s">
        <v>159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5.75" customHeight="1">
      <c r="A11" s="100"/>
      <c r="B11" s="87" t="s">
        <v>160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20.25" customHeight="1">
      <c r="A12" s="100"/>
      <c r="B12" s="177" t="s">
        <v>199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8.75" customHeight="1">
      <c r="A13" s="158"/>
      <c r="B13" s="86" t="s">
        <v>105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88" t="s">
        <v>149</v>
      </c>
      <c r="B14" s="87" t="s">
        <v>101</v>
      </c>
      <c r="C14" s="88" t="s">
        <v>100</v>
      </c>
      <c r="D14" s="89">
        <f>F14+E14</f>
        <v>1000000</v>
      </c>
      <c r="E14" s="90">
        <v>400000</v>
      </c>
      <c r="F14" s="89">
        <v>600000</v>
      </c>
      <c r="G14" s="92">
        <f>J14+I14</f>
        <v>0</v>
      </c>
      <c r="H14" s="99">
        <f>G14*100/D14</f>
        <v>0</v>
      </c>
      <c r="I14" s="91"/>
      <c r="J14" s="92"/>
      <c r="K14" s="91">
        <f>N14+M14</f>
        <v>0</v>
      </c>
      <c r="L14" s="116">
        <f>K14*100/D14</f>
        <v>0</v>
      </c>
      <c r="M14" s="91"/>
      <c r="N14" s="91"/>
      <c r="O14" s="91">
        <f>D14-G14-K14</f>
        <v>1000000</v>
      </c>
      <c r="P14" s="92">
        <f>O14*100/D14</f>
        <v>100</v>
      </c>
      <c r="Q14" s="92">
        <f>E14-I14-M14</f>
        <v>400000</v>
      </c>
      <c r="R14" s="91">
        <f>F14-J14-N14</f>
        <v>600000</v>
      </c>
    </row>
    <row r="15" spans="1:18" s="112" customFormat="1" ht="18.75" customHeight="1">
      <c r="A15" s="100"/>
      <c r="B15" s="87" t="s">
        <v>19</v>
      </c>
      <c r="C15" s="107"/>
      <c r="D15" s="108"/>
      <c r="E15" s="109"/>
      <c r="F15" s="108"/>
      <c r="G15" s="110"/>
      <c r="H15" s="99"/>
      <c r="I15" s="110"/>
      <c r="J15" s="111"/>
      <c r="K15" s="110"/>
      <c r="L15" s="111"/>
      <c r="M15" s="110"/>
      <c r="N15" s="110"/>
      <c r="O15" s="111"/>
      <c r="P15" s="111"/>
      <c r="Q15" s="110"/>
      <c r="R15" s="111"/>
    </row>
    <row r="16" spans="1:18" s="112" customFormat="1" ht="18.75" customHeight="1">
      <c r="A16" s="100"/>
      <c r="B16" s="86" t="s">
        <v>106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9.5" customHeight="1">
      <c r="A17" s="88" t="s">
        <v>150</v>
      </c>
      <c r="B17" s="87" t="s">
        <v>102</v>
      </c>
      <c r="C17" s="88" t="s">
        <v>100</v>
      </c>
      <c r="D17" s="117">
        <f>F17+E17</f>
        <v>1000000</v>
      </c>
      <c r="E17" s="98"/>
      <c r="F17" s="117">
        <v>1000000</v>
      </c>
      <c r="G17" s="92">
        <f>J17+I17</f>
        <v>0</v>
      </c>
      <c r="H17" s="99">
        <f>G17*100/D17</f>
        <v>0</v>
      </c>
      <c r="I17" s="91"/>
      <c r="J17" s="92"/>
      <c r="K17" s="91">
        <f>N17+M17</f>
        <v>0</v>
      </c>
      <c r="L17" s="116">
        <f>K17*100/D17</f>
        <v>0</v>
      </c>
      <c r="M17" s="91"/>
      <c r="N17" s="91"/>
      <c r="O17" s="92">
        <f>D17-G17-K17</f>
        <v>1000000</v>
      </c>
      <c r="P17" s="92">
        <f>O17*100/D17</f>
        <v>100</v>
      </c>
      <c r="Q17" s="92">
        <f>E17-I17-M17</f>
        <v>0</v>
      </c>
      <c r="R17" s="92">
        <f>F17-J17-N17</f>
        <v>1000000</v>
      </c>
    </row>
    <row r="18" spans="1:18" s="112" customFormat="1" ht="19.5" customHeight="1">
      <c r="A18" s="100"/>
      <c r="B18" s="87" t="s">
        <v>103</v>
      </c>
      <c r="C18" s="107"/>
      <c r="D18" s="108"/>
      <c r="E18" s="109"/>
      <c r="F18" s="108"/>
      <c r="G18" s="110"/>
      <c r="H18" s="99"/>
      <c r="I18" s="110"/>
      <c r="J18" s="111"/>
      <c r="K18" s="110"/>
      <c r="L18" s="111"/>
      <c r="M18" s="110"/>
      <c r="N18" s="110"/>
      <c r="O18" s="111"/>
      <c r="P18" s="111"/>
      <c r="Q18" s="110"/>
      <c r="R18" s="111"/>
    </row>
    <row r="19" spans="1:18" s="112" customFormat="1" ht="19.5" customHeight="1">
      <c r="A19" s="100"/>
      <c r="B19" s="87" t="s">
        <v>65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6" t="s">
        <v>107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88" t="s">
        <v>161</v>
      </c>
      <c r="B21" s="87" t="s">
        <v>51</v>
      </c>
      <c r="C21" s="88" t="s">
        <v>100</v>
      </c>
      <c r="D21" s="117">
        <f>F21+E21</f>
        <v>500000</v>
      </c>
      <c r="E21" s="98"/>
      <c r="F21" s="117">
        <v>500000</v>
      </c>
      <c r="G21" s="92">
        <f>J21+I21</f>
        <v>0</v>
      </c>
      <c r="H21" s="99">
        <f>G21*100/D21</f>
        <v>0</v>
      </c>
      <c r="I21" s="91"/>
      <c r="J21" s="92"/>
      <c r="K21" s="91">
        <f>N21+M21</f>
        <v>64900</v>
      </c>
      <c r="L21" s="116">
        <f>K21*100/D21</f>
        <v>12.98</v>
      </c>
      <c r="M21" s="91"/>
      <c r="N21" s="91">
        <f>29000+35900</f>
        <v>64900</v>
      </c>
      <c r="O21" s="92">
        <f>D21-G21-K21</f>
        <v>435100</v>
      </c>
      <c r="P21" s="92">
        <f>O21*100/D21</f>
        <v>87.02</v>
      </c>
      <c r="Q21" s="92">
        <f>E21-I21-M21</f>
        <v>0</v>
      </c>
      <c r="R21" s="92">
        <f>F21-J21-N21</f>
        <v>435100</v>
      </c>
    </row>
    <row r="22" spans="1:18" s="112" customFormat="1" ht="19.5" customHeight="1">
      <c r="A22" s="100"/>
      <c r="B22" s="87" t="s">
        <v>52</v>
      </c>
      <c r="C22" s="107"/>
      <c r="D22" s="108"/>
      <c r="E22" s="109"/>
      <c r="F22" s="108"/>
      <c r="G22" s="110"/>
      <c r="H22" s="99"/>
      <c r="I22" s="110"/>
      <c r="J22" s="111"/>
      <c r="K22" s="110"/>
      <c r="L22" s="111"/>
      <c r="M22" s="110"/>
      <c r="N22" s="110"/>
      <c r="O22" s="111"/>
      <c r="P22" s="111"/>
      <c r="Q22" s="110"/>
      <c r="R22" s="111"/>
    </row>
    <row r="23" spans="1:18" s="112" customFormat="1" ht="19.5" customHeight="1">
      <c r="A23" s="100"/>
      <c r="B23" s="87" t="s">
        <v>104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6" t="s">
        <v>108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>
        <v>1.6</v>
      </c>
      <c r="B25" s="87" t="s">
        <v>50</v>
      </c>
      <c r="C25" s="88" t="s">
        <v>100</v>
      </c>
      <c r="D25" s="117">
        <f>F25+E25</f>
        <v>1700000</v>
      </c>
      <c r="E25" s="98"/>
      <c r="F25" s="117">
        <v>1700000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120842</v>
      </c>
      <c r="L25" s="116">
        <f>K25*100/D25</f>
        <v>7.108352941176471</v>
      </c>
      <c r="M25" s="91"/>
      <c r="N25" s="91">
        <f>22380+98462</f>
        <v>120842</v>
      </c>
      <c r="O25" s="92">
        <f>D25-G25-K25</f>
        <v>1579158</v>
      </c>
      <c r="P25" s="92">
        <f>O25*100/D25</f>
        <v>92.89164705882352</v>
      </c>
      <c r="Q25" s="92">
        <f>E25-I25-M25</f>
        <v>0</v>
      </c>
      <c r="R25" s="92">
        <f>F25-J25-N25</f>
        <v>1579158</v>
      </c>
    </row>
    <row r="26" spans="1:18" s="112" customFormat="1" ht="19.5" customHeight="1">
      <c r="A26" s="100"/>
      <c r="B26" s="87" t="s">
        <v>109</v>
      </c>
      <c r="C26" s="107"/>
      <c r="D26" s="108"/>
      <c r="E26" s="109"/>
      <c r="F26" s="108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9.5" customHeight="1">
      <c r="A27" s="100"/>
      <c r="B27" s="87" t="s">
        <v>110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100"/>
      <c r="B28" s="86" t="s">
        <v>111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8.75" customHeight="1">
      <c r="A29" s="88" t="s">
        <v>151</v>
      </c>
      <c r="B29" s="87" t="s">
        <v>112</v>
      </c>
      <c r="C29" s="88" t="s">
        <v>100</v>
      </c>
      <c r="D29" s="117">
        <f>F29+E29</f>
        <v>1500000</v>
      </c>
      <c r="E29" s="98"/>
      <c r="F29" s="117">
        <v>1500000</v>
      </c>
      <c r="G29" s="92">
        <f>J29+I29</f>
        <v>0</v>
      </c>
      <c r="H29" s="99">
        <f>G29*100/D29</f>
        <v>0</v>
      </c>
      <c r="I29" s="91"/>
      <c r="J29" s="92"/>
      <c r="K29" s="91">
        <f>N29+M29</f>
        <v>0</v>
      </c>
      <c r="L29" s="116">
        <f>K29*100/D29</f>
        <v>0</v>
      </c>
      <c r="M29" s="91"/>
      <c r="N29" s="91"/>
      <c r="O29" s="92">
        <f>D29-G29-K29</f>
        <v>1500000</v>
      </c>
      <c r="P29" s="92">
        <f>O29*100/D29</f>
        <v>100</v>
      </c>
      <c r="Q29" s="92">
        <f>E29-I29-M29</f>
        <v>0</v>
      </c>
      <c r="R29" s="92">
        <f>F29-J29-N29</f>
        <v>1500000</v>
      </c>
    </row>
    <row r="30" spans="1:18" s="112" customFormat="1" ht="18.75" customHeight="1">
      <c r="A30" s="100"/>
      <c r="B30" s="87" t="s">
        <v>47</v>
      </c>
      <c r="C30" s="107"/>
      <c r="D30" s="108"/>
      <c r="E30" s="109"/>
      <c r="F30" s="108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.75" customHeight="1">
      <c r="A31" s="94"/>
      <c r="B31" s="95" t="s">
        <v>113</v>
      </c>
      <c r="C31" s="96"/>
      <c r="D31" s="126"/>
      <c r="E31" s="127"/>
      <c r="F31" s="126"/>
      <c r="G31" s="128"/>
      <c r="H31" s="129"/>
      <c r="I31" s="128"/>
      <c r="J31" s="130"/>
      <c r="K31" s="128"/>
      <c r="L31" s="130"/>
      <c r="M31" s="128"/>
      <c r="N31" s="128"/>
      <c r="O31" s="130"/>
      <c r="P31" s="130"/>
      <c r="Q31" s="128"/>
      <c r="R31" s="130"/>
    </row>
    <row r="32" spans="1:19" s="112" customFormat="1" ht="19.5" customHeight="1">
      <c r="A32" s="118"/>
      <c r="B32" s="178" t="s">
        <v>114</v>
      </c>
      <c r="C32" s="141"/>
      <c r="D32" s="142"/>
      <c r="E32" s="143"/>
      <c r="F32" s="142"/>
      <c r="G32" s="144"/>
      <c r="H32" s="145"/>
      <c r="I32" s="144"/>
      <c r="J32" s="146"/>
      <c r="K32" s="144"/>
      <c r="L32" s="146"/>
      <c r="M32" s="144"/>
      <c r="N32" s="144"/>
      <c r="O32" s="146"/>
      <c r="P32" s="146"/>
      <c r="Q32" s="144"/>
      <c r="R32" s="146"/>
      <c r="S32" s="112">
        <v>2</v>
      </c>
    </row>
    <row r="33" spans="1:18" s="112" customFormat="1" ht="19.5" customHeight="1">
      <c r="A33" s="88" t="s">
        <v>152</v>
      </c>
      <c r="B33" s="87" t="s">
        <v>115</v>
      </c>
      <c r="C33" s="88" t="s">
        <v>100</v>
      </c>
      <c r="D33" s="117">
        <f>F33+E33</f>
        <v>1000000</v>
      </c>
      <c r="E33" s="98"/>
      <c r="F33" s="117">
        <v>1000000</v>
      </c>
      <c r="G33" s="92">
        <f>J33+I33</f>
        <v>0</v>
      </c>
      <c r="H33" s="99">
        <f>G33*100/D33</f>
        <v>0</v>
      </c>
      <c r="I33" s="91"/>
      <c r="J33" s="92"/>
      <c r="K33" s="91">
        <f>N33+M33</f>
        <v>0</v>
      </c>
      <c r="L33" s="116">
        <f>K33*100/D33</f>
        <v>0</v>
      </c>
      <c r="M33" s="91"/>
      <c r="N33" s="91"/>
      <c r="O33" s="92">
        <f>D33-G33-K33</f>
        <v>1000000</v>
      </c>
      <c r="P33" s="92">
        <f>O33*100/D33</f>
        <v>100</v>
      </c>
      <c r="Q33" s="92">
        <f>E33-I33-M33</f>
        <v>0</v>
      </c>
      <c r="R33" s="92">
        <f>F33-J33-N33</f>
        <v>1000000</v>
      </c>
    </row>
    <row r="34" spans="1:18" s="112" customFormat="1" ht="19.5" customHeight="1">
      <c r="A34" s="100"/>
      <c r="B34" s="87" t="s">
        <v>116</v>
      </c>
      <c r="C34" s="107"/>
      <c r="D34" s="108"/>
      <c r="E34" s="109"/>
      <c r="F34" s="108"/>
      <c r="G34" s="110"/>
      <c r="H34" s="99"/>
      <c r="I34" s="110"/>
      <c r="J34" s="111"/>
      <c r="K34" s="110"/>
      <c r="L34" s="111"/>
      <c r="M34" s="110"/>
      <c r="N34" s="110"/>
      <c r="O34" s="111"/>
      <c r="P34" s="111"/>
      <c r="Q34" s="110"/>
      <c r="R34" s="111"/>
    </row>
    <row r="35" spans="1:18" s="112" customFormat="1" ht="19.5" customHeight="1">
      <c r="A35" s="100"/>
      <c r="B35" s="87" t="s">
        <v>117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6" t="s">
        <v>118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88" t="s">
        <v>153</v>
      </c>
      <c r="B37" s="87" t="s">
        <v>119</v>
      </c>
      <c r="C37" s="88" t="s">
        <v>100</v>
      </c>
      <c r="D37" s="117">
        <f>F37+E37</f>
        <v>1500000</v>
      </c>
      <c r="E37" s="98"/>
      <c r="F37" s="117">
        <v>1500000</v>
      </c>
      <c r="G37" s="92">
        <f>J37+I37</f>
        <v>0</v>
      </c>
      <c r="H37" s="99">
        <f>G37*100/D37</f>
        <v>0</v>
      </c>
      <c r="I37" s="91"/>
      <c r="J37" s="92"/>
      <c r="K37" s="91">
        <f>N37+M37</f>
        <v>0</v>
      </c>
      <c r="L37" s="116">
        <f>K37*100/D37</f>
        <v>0</v>
      </c>
      <c r="M37" s="91"/>
      <c r="N37" s="91"/>
      <c r="O37" s="92">
        <f>D37-G37-K37</f>
        <v>1500000</v>
      </c>
      <c r="P37" s="92">
        <f>O37*100/D37</f>
        <v>100</v>
      </c>
      <c r="Q37" s="92">
        <f>E37-I37-M37</f>
        <v>0</v>
      </c>
      <c r="R37" s="92">
        <f>F37-J37-N37</f>
        <v>1500000</v>
      </c>
    </row>
    <row r="38" spans="1:18" s="112" customFormat="1" ht="19.5" customHeight="1">
      <c r="A38" s="100"/>
      <c r="B38" s="87" t="s">
        <v>120</v>
      </c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9.5" customHeight="1">
      <c r="A39" s="100"/>
      <c r="B39" s="87" t="s">
        <v>80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6" t="s">
        <v>121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88" t="s">
        <v>38</v>
      </c>
      <c r="B41" s="100" t="s">
        <v>115</v>
      </c>
      <c r="C41" s="88" t="s">
        <v>100</v>
      </c>
      <c r="D41" s="117">
        <f>F41+E41</f>
        <v>1500000</v>
      </c>
      <c r="E41" s="98"/>
      <c r="F41" s="117">
        <v>1500000</v>
      </c>
      <c r="G41" s="92">
        <f>J41+I41</f>
        <v>0</v>
      </c>
      <c r="H41" s="99">
        <f>G41*100/D41</f>
        <v>0</v>
      </c>
      <c r="I41" s="91"/>
      <c r="J41" s="92"/>
      <c r="K41" s="91">
        <f>N41+M41</f>
        <v>0</v>
      </c>
      <c r="L41" s="116">
        <f>K41*100/D41</f>
        <v>0</v>
      </c>
      <c r="M41" s="91"/>
      <c r="N41" s="91"/>
      <c r="O41" s="92">
        <f>D41-G41-K41</f>
        <v>1500000</v>
      </c>
      <c r="P41" s="92">
        <f>O41*100/D41</f>
        <v>100</v>
      </c>
      <c r="Q41" s="92">
        <f>E41-I41-M41</f>
        <v>0</v>
      </c>
      <c r="R41" s="92">
        <f>F41-J41-N41</f>
        <v>1500000</v>
      </c>
    </row>
    <row r="42" spans="1:18" s="112" customFormat="1" ht="19.5" customHeight="1">
      <c r="A42" s="100"/>
      <c r="B42" s="87" t="s">
        <v>122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9.5" customHeight="1">
      <c r="A43" s="100"/>
      <c r="B43" s="107" t="s">
        <v>123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86" t="s">
        <v>162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88" t="s">
        <v>39</v>
      </c>
      <c r="B45" s="175" t="s">
        <v>164</v>
      </c>
      <c r="C45" s="88" t="s">
        <v>128</v>
      </c>
      <c r="D45" s="117">
        <f>F45+E45</f>
        <v>4000000</v>
      </c>
      <c r="E45" s="98"/>
      <c r="F45" s="117">
        <v>4000000</v>
      </c>
      <c r="G45" s="92">
        <f>J45+I45</f>
        <v>0</v>
      </c>
      <c r="H45" s="99">
        <f>G45*100/D45</f>
        <v>0</v>
      </c>
      <c r="I45" s="91"/>
      <c r="J45" s="92"/>
      <c r="K45" s="91">
        <f>N45+M45</f>
        <v>332680</v>
      </c>
      <c r="L45" s="116">
        <f>K45*100/D45</f>
        <v>8.317</v>
      </c>
      <c r="M45" s="91"/>
      <c r="N45" s="91">
        <f>332680</f>
        <v>332680</v>
      </c>
      <c r="O45" s="92">
        <f>D45-G45-K45</f>
        <v>3667320</v>
      </c>
      <c r="P45" s="92">
        <f>O45*100/D45</f>
        <v>91.683</v>
      </c>
      <c r="Q45" s="92">
        <f>E45-I45-M45</f>
        <v>0</v>
      </c>
      <c r="R45" s="92">
        <f>F45-J45-N45</f>
        <v>3667320</v>
      </c>
    </row>
    <row r="46" spans="1:18" s="112" customFormat="1" ht="19.5" customHeight="1">
      <c r="A46" s="100"/>
      <c r="B46" s="175" t="s">
        <v>165</v>
      </c>
      <c r="C46" s="107"/>
      <c r="D46" s="108"/>
      <c r="E46" s="109"/>
      <c r="F46" s="108"/>
      <c r="G46" s="110"/>
      <c r="H46" s="99"/>
      <c r="I46" s="110"/>
      <c r="J46" s="111"/>
      <c r="K46" s="110"/>
      <c r="L46" s="111"/>
      <c r="M46" s="110"/>
      <c r="N46" s="110"/>
      <c r="O46" s="111"/>
      <c r="P46" s="111"/>
      <c r="Q46" s="110"/>
      <c r="R46" s="111"/>
    </row>
    <row r="47" spans="1:18" s="112" customFormat="1" ht="19.5" customHeight="1">
      <c r="A47" s="100"/>
      <c r="B47" s="179" t="s">
        <v>163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86" t="s">
        <v>168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88" t="s">
        <v>40</v>
      </c>
      <c r="B49" s="175" t="s">
        <v>169</v>
      </c>
      <c r="C49" s="88" t="s">
        <v>128</v>
      </c>
      <c r="D49" s="117">
        <f>F49+E49</f>
        <v>3000000</v>
      </c>
      <c r="E49" s="98"/>
      <c r="F49" s="117">
        <v>3000000</v>
      </c>
      <c r="G49" s="92">
        <f>J49+I49</f>
        <v>0</v>
      </c>
      <c r="H49" s="99">
        <f>G49*100/D49</f>
        <v>0</v>
      </c>
      <c r="I49" s="91"/>
      <c r="J49" s="92"/>
      <c r="K49" s="91">
        <f>N49+M49</f>
        <v>0</v>
      </c>
      <c r="L49" s="116">
        <f>K49*100/D49</f>
        <v>0</v>
      </c>
      <c r="M49" s="91"/>
      <c r="N49" s="91"/>
      <c r="O49" s="92">
        <f>D49-G49-K49</f>
        <v>3000000</v>
      </c>
      <c r="P49" s="92">
        <f>O49*100/D49</f>
        <v>100</v>
      </c>
      <c r="Q49" s="92">
        <f>E49-I49-M49</f>
        <v>0</v>
      </c>
      <c r="R49" s="92">
        <f>F49-J49-N49</f>
        <v>3000000</v>
      </c>
    </row>
    <row r="50" spans="1:18" s="112" customFormat="1" ht="19.5" customHeight="1">
      <c r="A50" s="100"/>
      <c r="B50" s="175" t="s">
        <v>170</v>
      </c>
      <c r="C50" s="107"/>
      <c r="D50" s="108"/>
      <c r="E50" s="109"/>
      <c r="F50" s="108"/>
      <c r="G50" s="110"/>
      <c r="H50" s="99"/>
      <c r="I50" s="110"/>
      <c r="J50" s="111"/>
      <c r="K50" s="110"/>
      <c r="L50" s="111"/>
      <c r="M50" s="110"/>
      <c r="N50" s="110"/>
      <c r="O50" s="111"/>
      <c r="P50" s="111"/>
      <c r="Q50" s="110"/>
      <c r="R50" s="111"/>
    </row>
    <row r="51" spans="1:18" s="112" customFormat="1" ht="19.5" customHeight="1">
      <c r="A51" s="100"/>
      <c r="B51" s="179" t="s">
        <v>171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86" t="s">
        <v>172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88" t="s">
        <v>43</v>
      </c>
      <c r="B53" s="175" t="s">
        <v>173</v>
      </c>
      <c r="C53" s="88" t="s">
        <v>128</v>
      </c>
      <c r="D53" s="117">
        <f>F53+E53</f>
        <v>2500000</v>
      </c>
      <c r="E53" s="98"/>
      <c r="F53" s="117">
        <v>2500000</v>
      </c>
      <c r="G53" s="92">
        <f>J53+I53</f>
        <v>0</v>
      </c>
      <c r="H53" s="99">
        <f>G53*100/D53</f>
        <v>0</v>
      </c>
      <c r="I53" s="91"/>
      <c r="J53" s="92"/>
      <c r="K53" s="91">
        <f>N53+M53</f>
        <v>653594.1699999999</v>
      </c>
      <c r="L53" s="116">
        <f>K53*100/D53</f>
        <v>26.143766799999998</v>
      </c>
      <c r="M53" s="91"/>
      <c r="N53" s="91">
        <f>73034.17+288102+292458</f>
        <v>653594.1699999999</v>
      </c>
      <c r="O53" s="92">
        <f>D53-G53-K53</f>
        <v>1846405.83</v>
      </c>
      <c r="P53" s="92">
        <f>O53*100/D53</f>
        <v>73.8562332</v>
      </c>
      <c r="Q53" s="92">
        <f>E53-I53-M53</f>
        <v>0</v>
      </c>
      <c r="R53" s="92">
        <f>F53-J53-N53</f>
        <v>1846405.83</v>
      </c>
    </row>
    <row r="54" spans="1:18" s="112" customFormat="1" ht="19.5" customHeight="1">
      <c r="A54" s="100"/>
      <c r="B54" s="175" t="s">
        <v>66</v>
      </c>
      <c r="C54" s="107"/>
      <c r="D54" s="108"/>
      <c r="E54" s="109"/>
      <c r="F54" s="108"/>
      <c r="G54" s="110"/>
      <c r="H54" s="99"/>
      <c r="I54" s="110"/>
      <c r="J54" s="111"/>
      <c r="K54" s="110"/>
      <c r="L54" s="111"/>
      <c r="M54" s="110"/>
      <c r="N54" s="110"/>
      <c r="O54" s="111"/>
      <c r="P54" s="111"/>
      <c r="Q54" s="110"/>
      <c r="R54" s="111"/>
    </row>
    <row r="55" spans="1:18" s="112" customFormat="1" ht="19.5" customHeight="1">
      <c r="A55" s="100"/>
      <c r="B55" s="179" t="s">
        <v>49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86" t="s">
        <v>174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88" t="s">
        <v>53</v>
      </c>
      <c r="B57" s="175" t="s">
        <v>175</v>
      </c>
      <c r="C57" s="88" t="s">
        <v>128</v>
      </c>
      <c r="D57" s="117">
        <f>F57+E57</f>
        <v>2300000</v>
      </c>
      <c r="E57" s="98"/>
      <c r="F57" s="117">
        <v>2300000</v>
      </c>
      <c r="G57" s="92">
        <f>J57+I57</f>
        <v>0</v>
      </c>
      <c r="H57" s="99">
        <f>G57*100/D57</f>
        <v>0</v>
      </c>
      <c r="I57" s="91"/>
      <c r="J57" s="92"/>
      <c r="K57" s="91">
        <f>N57+M57</f>
        <v>0</v>
      </c>
      <c r="L57" s="116">
        <f>K57*100/D57</f>
        <v>0</v>
      </c>
      <c r="M57" s="91"/>
      <c r="N57" s="91"/>
      <c r="O57" s="92">
        <f>D57-G57-K57</f>
        <v>2300000</v>
      </c>
      <c r="P57" s="92">
        <f>O57*100/D57</f>
        <v>100</v>
      </c>
      <c r="Q57" s="92">
        <f>E57-I57-M57</f>
        <v>0</v>
      </c>
      <c r="R57" s="92">
        <f>F57-J57-N57</f>
        <v>2300000</v>
      </c>
    </row>
    <row r="58" spans="1:18" s="112" customFormat="1" ht="19.5" customHeight="1">
      <c r="A58" s="100"/>
      <c r="B58" s="175" t="s">
        <v>176</v>
      </c>
      <c r="C58" s="107"/>
      <c r="D58" s="108"/>
      <c r="E58" s="109"/>
      <c r="F58" s="108"/>
      <c r="G58" s="110"/>
      <c r="H58" s="99"/>
      <c r="I58" s="110"/>
      <c r="J58" s="111"/>
      <c r="K58" s="110"/>
      <c r="L58" s="111"/>
      <c r="M58" s="110"/>
      <c r="N58" s="110"/>
      <c r="O58" s="111"/>
      <c r="P58" s="111"/>
      <c r="Q58" s="110"/>
      <c r="R58" s="111"/>
    </row>
    <row r="59" spans="1:18" s="112" customFormat="1" ht="19.5" customHeight="1">
      <c r="A59" s="100"/>
      <c r="B59" s="179" t="s">
        <v>177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94"/>
      <c r="B60" s="180" t="s">
        <v>55</v>
      </c>
      <c r="C60" s="181"/>
      <c r="D60" s="184">
        <f>F60+E60</f>
        <v>26866100</v>
      </c>
      <c r="E60" s="185">
        <f>E7+E9+E14+E17+E21+E25+E29+E33+E37+E41+E45+E49+E53+E57</f>
        <v>400000</v>
      </c>
      <c r="F60" s="184">
        <f>F7+F9+F14+F17+F21+F25+F29+F33+F37+F41+F45+F49+F53+F57</f>
        <v>26466100</v>
      </c>
      <c r="G60" s="186">
        <f>J60+I60</f>
        <v>16590</v>
      </c>
      <c r="H60" s="183">
        <f>G60*100/D60</f>
        <v>0.061750682086346736</v>
      </c>
      <c r="I60" s="186">
        <f>I7+I9+I14+I17+I21+I25+I29+I33+I37+I41+I45+I49+I53+I57</f>
        <v>0</v>
      </c>
      <c r="J60" s="183">
        <f>J7+J9+J14+J17+J21+J25+J29+J33+J37+J41+J45+J49+J53+J57</f>
        <v>16590</v>
      </c>
      <c r="K60" s="186">
        <f>N60+M60</f>
        <v>1172016.17</v>
      </c>
      <c r="L60" s="183">
        <f>K60*100/D60</f>
        <v>4.362435076174063</v>
      </c>
      <c r="M60" s="186">
        <f>M7+M9+M14+M17+M21+M25+M29+M33+M37+M41+M45+M49+M53+M57</f>
        <v>0</v>
      </c>
      <c r="N60" s="186">
        <f>N7+N9+N14+N17+N21+N25+N29+N33+N37+N41+N45+N49+N53+N57</f>
        <v>1172016.17</v>
      </c>
      <c r="O60" s="183">
        <f>D60-G60-K60</f>
        <v>25677493.83</v>
      </c>
      <c r="P60" s="183">
        <f>O60*100/D60</f>
        <v>95.5758142417396</v>
      </c>
      <c r="Q60" s="186">
        <f>E60-I60-M60</f>
        <v>400000</v>
      </c>
      <c r="R60" s="182">
        <f>F60-J60-N60</f>
        <v>25277493.83</v>
      </c>
    </row>
    <row r="61" spans="1:19" ht="18.75" customHeight="1">
      <c r="A61" s="157">
        <v>2</v>
      </c>
      <c r="B61" s="120" t="s">
        <v>200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2"/>
      <c r="S61" s="77">
        <v>3</v>
      </c>
    </row>
    <row r="62" spans="1:18" s="112" customFormat="1" ht="18.75" customHeight="1">
      <c r="A62" s="100"/>
      <c r="B62" s="86" t="s">
        <v>132</v>
      </c>
      <c r="C62" s="107"/>
      <c r="D62" s="108"/>
      <c r="E62" s="109"/>
      <c r="F62" s="108"/>
      <c r="G62" s="110"/>
      <c r="H62" s="99"/>
      <c r="I62" s="110"/>
      <c r="J62" s="111"/>
      <c r="K62" s="110"/>
      <c r="L62" s="99"/>
      <c r="M62" s="110"/>
      <c r="N62" s="110"/>
      <c r="O62" s="111"/>
      <c r="P62" s="111"/>
      <c r="Q62" s="110"/>
      <c r="R62" s="99"/>
    </row>
    <row r="63" spans="1:18" s="112" customFormat="1" ht="18.75" customHeight="1">
      <c r="A63" s="88" t="s">
        <v>138</v>
      </c>
      <c r="B63" s="87" t="s">
        <v>98</v>
      </c>
      <c r="C63" s="88" t="s">
        <v>100</v>
      </c>
      <c r="D63" s="117">
        <f>F63+E63</f>
        <v>1908000</v>
      </c>
      <c r="E63" s="98"/>
      <c r="F63" s="117">
        <v>1908000</v>
      </c>
      <c r="G63" s="92">
        <f>J63+I63</f>
        <v>0</v>
      </c>
      <c r="H63" s="99">
        <f>G63*100/D63</f>
        <v>0</v>
      </c>
      <c r="I63" s="91"/>
      <c r="J63" s="92"/>
      <c r="K63" s="91">
        <f>N63+M63</f>
        <v>0</v>
      </c>
      <c r="L63" s="116">
        <f>K63*100/D63</f>
        <v>0</v>
      </c>
      <c r="M63" s="91"/>
      <c r="N63" s="91"/>
      <c r="O63" s="91">
        <f>D63-G63-K63</f>
        <v>1908000</v>
      </c>
      <c r="P63" s="92">
        <f>O63*100/D63</f>
        <v>100</v>
      </c>
      <c r="Q63" s="91">
        <f>E63-I63-M63</f>
        <v>0</v>
      </c>
      <c r="R63" s="92">
        <f>F63-J63-N63</f>
        <v>1908000</v>
      </c>
    </row>
    <row r="64" spans="1:18" s="112" customFormat="1" ht="18.75" customHeight="1">
      <c r="A64" s="100"/>
      <c r="B64" s="87" t="s">
        <v>99</v>
      </c>
      <c r="C64" s="107"/>
      <c r="D64" s="147"/>
      <c r="E64" s="148"/>
      <c r="F64" s="147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8.75" customHeight="1">
      <c r="A65" s="100"/>
      <c r="B65" s="86" t="s">
        <v>131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139</v>
      </c>
      <c r="B66" s="87" t="s">
        <v>126</v>
      </c>
      <c r="C66" s="88" t="s">
        <v>128</v>
      </c>
      <c r="D66" s="117">
        <f>F66+E66</f>
        <v>14489000</v>
      </c>
      <c r="E66" s="98"/>
      <c r="F66" s="117">
        <v>14489000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14489000</v>
      </c>
      <c r="P66" s="92">
        <f>O66*100/D66</f>
        <v>100</v>
      </c>
      <c r="Q66" s="91">
        <f>E66-I66-M66</f>
        <v>0</v>
      </c>
      <c r="R66" s="176">
        <f>F66-J66-N66</f>
        <v>14489000</v>
      </c>
    </row>
    <row r="67" spans="1:18" s="112" customFormat="1" ht="18.75" customHeight="1">
      <c r="A67" s="100"/>
      <c r="B67" s="87" t="s">
        <v>127</v>
      </c>
      <c r="C67" s="107"/>
      <c r="D67" s="147"/>
      <c r="E67" s="148"/>
      <c r="F67" s="147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6"/>
    </row>
    <row r="68" spans="1:18" s="112" customFormat="1" ht="18.75" customHeight="1">
      <c r="A68" s="100"/>
      <c r="B68" s="86" t="s">
        <v>133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88" t="s">
        <v>140</v>
      </c>
      <c r="B69" s="87" t="s">
        <v>129</v>
      </c>
      <c r="C69" s="88" t="s">
        <v>128</v>
      </c>
      <c r="D69" s="117">
        <f>F69+E69</f>
        <v>29195000</v>
      </c>
      <c r="E69" s="98"/>
      <c r="F69" s="117">
        <v>29195000</v>
      </c>
      <c r="G69" s="92">
        <f>J69+I69</f>
        <v>0</v>
      </c>
      <c r="H69" s="99">
        <f>G69*100/D69</f>
        <v>0</v>
      </c>
      <c r="I69" s="91"/>
      <c r="J69" s="92"/>
      <c r="K69" s="91">
        <f>N69+M69</f>
        <v>0</v>
      </c>
      <c r="L69" s="116">
        <f>K69*100/D69</f>
        <v>0</v>
      </c>
      <c r="M69" s="91"/>
      <c r="N69" s="91"/>
      <c r="O69" s="92">
        <f>D69-G69-K69</f>
        <v>29195000</v>
      </c>
      <c r="P69" s="92">
        <f>O69*100/D69</f>
        <v>100</v>
      </c>
      <c r="Q69" s="91">
        <f>E69-I69-M69</f>
        <v>0</v>
      </c>
      <c r="R69" s="176">
        <f>F69-J69-N69</f>
        <v>29195000</v>
      </c>
    </row>
    <row r="70" spans="1:18" s="112" customFormat="1" ht="18.75" customHeight="1">
      <c r="A70" s="100"/>
      <c r="B70" s="87" t="s">
        <v>130</v>
      </c>
      <c r="C70" s="107"/>
      <c r="D70" s="108"/>
      <c r="E70" s="109"/>
      <c r="F70" s="108"/>
      <c r="G70" s="110"/>
      <c r="H70" s="99"/>
      <c r="I70" s="110"/>
      <c r="J70" s="111"/>
      <c r="K70" s="110"/>
      <c r="L70" s="111"/>
      <c r="M70" s="110"/>
      <c r="N70" s="110"/>
      <c r="O70" s="111"/>
      <c r="P70" s="111"/>
      <c r="Q70" s="110"/>
      <c r="R70" s="116"/>
    </row>
    <row r="71" spans="1:18" s="112" customFormat="1" ht="18.75" customHeight="1">
      <c r="A71" s="100"/>
      <c r="B71" s="87" t="s">
        <v>54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100">
        <v>2.4</v>
      </c>
      <c r="B72" s="86" t="s">
        <v>183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/>
      <c r="B73" s="87" t="s">
        <v>184</v>
      </c>
      <c r="C73" s="88" t="s">
        <v>128</v>
      </c>
      <c r="D73" s="117">
        <f>F73+E73</f>
        <v>3336000</v>
      </c>
      <c r="E73" s="98"/>
      <c r="F73" s="117">
        <v>3336000</v>
      </c>
      <c r="G73" s="92">
        <f>J73+I73</f>
        <v>0</v>
      </c>
      <c r="H73" s="99">
        <f>G73*100/D73</f>
        <v>0</v>
      </c>
      <c r="I73" s="91"/>
      <c r="J73" s="92"/>
      <c r="K73" s="91">
        <f>N73+M73</f>
        <v>0</v>
      </c>
      <c r="L73" s="116">
        <f>K73*100/D73</f>
        <v>0</v>
      </c>
      <c r="M73" s="91"/>
      <c r="N73" s="91"/>
      <c r="O73" s="92">
        <f>D73-G73-K73</f>
        <v>3336000</v>
      </c>
      <c r="P73" s="92">
        <f>O73*100/D73</f>
        <v>100</v>
      </c>
      <c r="Q73" s="91">
        <f>E73-I73-M73</f>
        <v>0</v>
      </c>
      <c r="R73" s="176">
        <f>F73-J73-N73</f>
        <v>3336000</v>
      </c>
    </row>
    <row r="74" spans="1:18" s="112" customFormat="1" ht="18.75" customHeight="1">
      <c r="A74" s="100"/>
      <c r="B74" s="87" t="s">
        <v>185</v>
      </c>
      <c r="C74" s="107"/>
      <c r="D74" s="108"/>
      <c r="E74" s="109"/>
      <c r="F74" s="108"/>
      <c r="G74" s="110"/>
      <c r="H74" s="99"/>
      <c r="I74" s="110"/>
      <c r="J74" s="111"/>
      <c r="K74" s="110"/>
      <c r="L74" s="111"/>
      <c r="M74" s="110"/>
      <c r="N74" s="110"/>
      <c r="O74" s="111"/>
      <c r="P74" s="111"/>
      <c r="Q74" s="110"/>
      <c r="R74" s="111"/>
    </row>
    <row r="75" spans="1:18" s="112" customFormat="1" ht="18.75" customHeight="1">
      <c r="A75" s="100"/>
      <c r="B75" s="87" t="s">
        <v>80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>
        <v>2.5</v>
      </c>
      <c r="B76" s="86" t="s">
        <v>186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/>
      <c r="B77" s="87" t="s">
        <v>190</v>
      </c>
      <c r="C77" s="88" t="s">
        <v>128</v>
      </c>
      <c r="D77" s="117">
        <f>F77+E77</f>
        <v>4800000</v>
      </c>
      <c r="E77" s="98"/>
      <c r="F77" s="117">
        <v>4800000</v>
      </c>
      <c r="G77" s="92">
        <f>J77+I77</f>
        <v>0</v>
      </c>
      <c r="H77" s="99">
        <f>G77*100/D77</f>
        <v>0</v>
      </c>
      <c r="I77" s="91"/>
      <c r="J77" s="92"/>
      <c r="K77" s="92">
        <f>N77+M77</f>
        <v>95760</v>
      </c>
      <c r="L77" s="99">
        <f>K77*100/D77</f>
        <v>1.995</v>
      </c>
      <c r="M77" s="92"/>
      <c r="N77" s="92">
        <f>16590+79170</f>
        <v>95760</v>
      </c>
      <c r="O77" s="92">
        <f>D77-G77-K77</f>
        <v>4704240</v>
      </c>
      <c r="P77" s="92">
        <f>O77*100/D77</f>
        <v>98.005</v>
      </c>
      <c r="Q77" s="91">
        <f>E77-I77-M77</f>
        <v>0</v>
      </c>
      <c r="R77" s="176">
        <f>F77-J77-N77</f>
        <v>4704240</v>
      </c>
    </row>
    <row r="78" spans="1:18" s="112" customFormat="1" ht="18.75" customHeight="1">
      <c r="A78" s="100"/>
      <c r="B78" s="87" t="s">
        <v>48</v>
      </c>
      <c r="C78" s="107"/>
      <c r="D78" s="108"/>
      <c r="E78" s="109"/>
      <c r="F78" s="108"/>
      <c r="G78" s="110"/>
      <c r="H78" s="99"/>
      <c r="I78" s="110"/>
      <c r="J78" s="111"/>
      <c r="K78" s="110"/>
      <c r="L78" s="111"/>
      <c r="M78" s="110"/>
      <c r="N78" s="110"/>
      <c r="O78" s="111"/>
      <c r="P78" s="111"/>
      <c r="Q78" s="110"/>
      <c r="R78" s="111"/>
    </row>
    <row r="79" spans="1:18" s="112" customFormat="1" ht="18.75" customHeight="1">
      <c r="A79" s="100">
        <v>2.6</v>
      </c>
      <c r="B79" s="86" t="s">
        <v>187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/>
      <c r="B80" s="87" t="s">
        <v>188</v>
      </c>
      <c r="C80" s="88" t="s">
        <v>128</v>
      </c>
      <c r="D80" s="117">
        <f>F80+E80</f>
        <v>5722000</v>
      </c>
      <c r="E80" s="98"/>
      <c r="F80" s="117">
        <v>5722000</v>
      </c>
      <c r="G80" s="92">
        <f>J80+I80</f>
        <v>0</v>
      </c>
      <c r="H80" s="99">
        <f>G80*100/D80</f>
        <v>0</v>
      </c>
      <c r="I80" s="91"/>
      <c r="J80" s="92"/>
      <c r="K80" s="91">
        <f>N80+M80</f>
        <v>0</v>
      </c>
      <c r="L80" s="116">
        <f>K80*100/D80</f>
        <v>0</v>
      </c>
      <c r="M80" s="91"/>
      <c r="N80" s="91"/>
      <c r="O80" s="92">
        <f>D80-G80-K80</f>
        <v>5722000</v>
      </c>
      <c r="P80" s="92">
        <f>O80*100/D80</f>
        <v>100</v>
      </c>
      <c r="Q80" s="91">
        <f>E80-I80-M80</f>
        <v>0</v>
      </c>
      <c r="R80" s="176">
        <f>F80-J80-N80</f>
        <v>5722000</v>
      </c>
    </row>
    <row r="81" spans="1:18" s="112" customFormat="1" ht="16.5" customHeight="1">
      <c r="A81" s="100"/>
      <c r="B81" s="87" t="s">
        <v>49</v>
      </c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7.25" customHeight="1">
      <c r="A82" s="100">
        <v>2.7</v>
      </c>
      <c r="B82" s="86" t="s">
        <v>191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00"/>
      <c r="B83" s="87" t="s">
        <v>192</v>
      </c>
      <c r="C83" s="88" t="s">
        <v>194</v>
      </c>
      <c r="D83" s="117">
        <f>F83+E83</f>
        <v>9320200</v>
      </c>
      <c r="E83" s="98"/>
      <c r="F83" s="117">
        <v>9320200</v>
      </c>
      <c r="G83" s="92">
        <f>J83+I83</f>
        <v>0</v>
      </c>
      <c r="H83" s="99">
        <f>G83*100/D83</f>
        <v>0</v>
      </c>
      <c r="I83" s="91"/>
      <c r="J83" s="92"/>
      <c r="K83" s="91">
        <f>N83+M83</f>
        <v>0</v>
      </c>
      <c r="L83" s="116">
        <f>K83*100/D83</f>
        <v>0</v>
      </c>
      <c r="M83" s="91"/>
      <c r="N83" s="91"/>
      <c r="O83" s="92">
        <f>D83-G83-K83</f>
        <v>9320200</v>
      </c>
      <c r="P83" s="92">
        <f>O83*100/D83</f>
        <v>100</v>
      </c>
      <c r="Q83" s="91">
        <f>E83-I83-M83</f>
        <v>0</v>
      </c>
      <c r="R83" s="176">
        <f>F83-J83-N83</f>
        <v>9320200</v>
      </c>
    </row>
    <row r="84" spans="1:18" s="112" customFormat="1" ht="18.75" customHeight="1">
      <c r="A84" s="100"/>
      <c r="B84" s="87" t="s">
        <v>193</v>
      </c>
      <c r="C84" s="107"/>
      <c r="D84" s="108"/>
      <c r="E84" s="109"/>
      <c r="F84" s="108"/>
      <c r="G84" s="110"/>
      <c r="H84" s="99"/>
      <c r="I84" s="110"/>
      <c r="J84" s="111"/>
      <c r="K84" s="110"/>
      <c r="L84" s="111"/>
      <c r="M84" s="110"/>
      <c r="N84" s="110"/>
      <c r="O84" s="111"/>
      <c r="P84" s="111"/>
      <c r="Q84" s="110"/>
      <c r="R84" s="111"/>
    </row>
    <row r="85" spans="1:18" s="112" customFormat="1" ht="18.75" customHeight="1">
      <c r="A85" s="100">
        <v>2.8</v>
      </c>
      <c r="B85" s="86" t="s">
        <v>195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6.5" customHeight="1">
      <c r="A86" s="100"/>
      <c r="B86" s="87" t="s">
        <v>196</v>
      </c>
      <c r="C86" s="88" t="s">
        <v>194</v>
      </c>
      <c r="D86" s="117">
        <f>F86+E86</f>
        <v>9042100</v>
      </c>
      <c r="E86" s="98"/>
      <c r="F86" s="117">
        <v>9042100</v>
      </c>
      <c r="G86" s="92">
        <f>J86+I86</f>
        <v>0</v>
      </c>
      <c r="H86" s="99">
        <f>G86*100/D86</f>
        <v>0</v>
      </c>
      <c r="I86" s="91"/>
      <c r="J86" s="92"/>
      <c r="K86" s="91">
        <f>N86+M86</f>
        <v>0</v>
      </c>
      <c r="L86" s="116">
        <f>K86*100/D86</f>
        <v>0</v>
      </c>
      <c r="M86" s="91"/>
      <c r="N86" s="91"/>
      <c r="O86" s="92">
        <f>D86-G86-K86</f>
        <v>9042100</v>
      </c>
      <c r="P86" s="92">
        <f>O86*100/D86</f>
        <v>100</v>
      </c>
      <c r="Q86" s="91">
        <f>E86-I86-M86</f>
        <v>0</v>
      </c>
      <c r="R86" s="176">
        <f>F86-J86-N86</f>
        <v>9042100</v>
      </c>
    </row>
    <row r="87" spans="1:18" s="112" customFormat="1" ht="17.25" customHeight="1">
      <c r="A87" s="100"/>
      <c r="B87" s="87" t="s">
        <v>193</v>
      </c>
      <c r="C87" s="107"/>
      <c r="D87" s="108"/>
      <c r="E87" s="109"/>
      <c r="F87" s="108"/>
      <c r="G87" s="110"/>
      <c r="H87" s="99"/>
      <c r="I87" s="110"/>
      <c r="J87" s="111"/>
      <c r="K87" s="110"/>
      <c r="L87" s="111"/>
      <c r="M87" s="110"/>
      <c r="N87" s="110"/>
      <c r="O87" s="111"/>
      <c r="P87" s="111"/>
      <c r="Q87" s="110"/>
      <c r="R87" s="111"/>
    </row>
    <row r="88" spans="1:18" s="112" customFormat="1" ht="15.75" customHeight="1">
      <c r="A88" s="100"/>
      <c r="B88" s="177" t="s">
        <v>166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7.25" customHeight="1">
      <c r="A89" s="100"/>
      <c r="B89" s="86" t="s">
        <v>167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8" customHeight="1">
      <c r="A90" s="100">
        <v>2.9</v>
      </c>
      <c r="B90" s="87" t="s">
        <v>154</v>
      </c>
      <c r="C90" s="88" t="s">
        <v>157</v>
      </c>
      <c r="D90" s="117">
        <f>F90+E90</f>
        <v>3392000</v>
      </c>
      <c r="E90" s="98"/>
      <c r="F90" s="117">
        <v>3392000</v>
      </c>
      <c r="G90" s="92">
        <f>J90+I90</f>
        <v>0</v>
      </c>
      <c r="H90" s="99">
        <f>G90*100/D90</f>
        <v>0</v>
      </c>
      <c r="I90" s="91"/>
      <c r="J90" s="92"/>
      <c r="K90" s="91">
        <f>N90+M90</f>
        <v>0</v>
      </c>
      <c r="L90" s="116">
        <f>K90*100/D90</f>
        <v>0</v>
      </c>
      <c r="M90" s="91"/>
      <c r="N90" s="91"/>
      <c r="O90" s="92">
        <f>D90-G90-K90</f>
        <v>3392000</v>
      </c>
      <c r="P90" s="92">
        <f>O90*100/D90</f>
        <v>100</v>
      </c>
      <c r="Q90" s="91">
        <f>E90-I90-M90</f>
        <v>0</v>
      </c>
      <c r="R90" s="92">
        <f>F90-J90-N90</f>
        <v>3392000</v>
      </c>
    </row>
    <row r="91" spans="1:18" s="112" customFormat="1" ht="18" customHeight="1">
      <c r="A91" s="100"/>
      <c r="B91" s="87" t="s">
        <v>155</v>
      </c>
      <c r="C91" s="107"/>
      <c r="D91" s="108"/>
      <c r="E91" s="109"/>
      <c r="F91" s="108"/>
      <c r="G91" s="110"/>
      <c r="H91" s="99"/>
      <c r="I91" s="110"/>
      <c r="J91" s="111"/>
      <c r="K91" s="110"/>
      <c r="L91" s="111"/>
      <c r="M91" s="110"/>
      <c r="N91" s="110"/>
      <c r="O91" s="111"/>
      <c r="P91" s="111"/>
      <c r="Q91" s="110"/>
      <c r="R91" s="111"/>
    </row>
    <row r="92" spans="1:18" s="112" customFormat="1" ht="18" customHeight="1">
      <c r="A92" s="94"/>
      <c r="B92" s="95" t="s">
        <v>156</v>
      </c>
      <c r="C92" s="96"/>
      <c r="D92" s="126"/>
      <c r="E92" s="127"/>
      <c r="F92" s="126"/>
      <c r="G92" s="128"/>
      <c r="H92" s="129"/>
      <c r="I92" s="128"/>
      <c r="J92" s="130"/>
      <c r="K92" s="128"/>
      <c r="L92" s="130"/>
      <c r="M92" s="128"/>
      <c r="N92" s="128"/>
      <c r="O92" s="130"/>
      <c r="P92" s="130"/>
      <c r="Q92" s="128"/>
      <c r="R92" s="130"/>
    </row>
    <row r="93" spans="1:19" s="112" customFormat="1" ht="18.75" customHeight="1">
      <c r="A93" s="118"/>
      <c r="B93" s="162" t="s">
        <v>137</v>
      </c>
      <c r="C93" s="141"/>
      <c r="D93" s="142"/>
      <c r="E93" s="143"/>
      <c r="F93" s="142"/>
      <c r="G93" s="144"/>
      <c r="H93" s="145"/>
      <c r="I93" s="144"/>
      <c r="J93" s="146"/>
      <c r="K93" s="144"/>
      <c r="L93" s="146"/>
      <c r="M93" s="144"/>
      <c r="N93" s="144"/>
      <c r="O93" s="146"/>
      <c r="P93" s="146"/>
      <c r="Q93" s="144"/>
      <c r="R93" s="146"/>
      <c r="S93" s="112">
        <v>4</v>
      </c>
    </row>
    <row r="94" spans="1:18" s="112" customFormat="1" ht="18.75" customHeight="1">
      <c r="A94" s="100"/>
      <c r="B94" s="86" t="s">
        <v>134</v>
      </c>
      <c r="C94" s="107"/>
      <c r="D94" s="108"/>
      <c r="E94" s="109"/>
      <c r="F94" s="108"/>
      <c r="G94" s="110"/>
      <c r="H94" s="99"/>
      <c r="I94" s="110"/>
      <c r="J94" s="111"/>
      <c r="K94" s="110"/>
      <c r="L94" s="111"/>
      <c r="M94" s="110"/>
      <c r="N94" s="110"/>
      <c r="O94" s="111"/>
      <c r="P94" s="111"/>
      <c r="Q94" s="110"/>
      <c r="R94" s="111"/>
    </row>
    <row r="95" spans="1:18" s="112" customFormat="1" ht="18.75" customHeight="1">
      <c r="A95" s="88" t="s">
        <v>197</v>
      </c>
      <c r="B95" s="87" t="s">
        <v>135</v>
      </c>
      <c r="C95" s="88" t="s">
        <v>128</v>
      </c>
      <c r="D95" s="117">
        <f>F95+E95</f>
        <v>19382000</v>
      </c>
      <c r="E95" s="98"/>
      <c r="F95" s="117">
        <v>19382000</v>
      </c>
      <c r="G95" s="92">
        <f>J95+I95</f>
        <v>0</v>
      </c>
      <c r="H95" s="99">
        <f>G95*100/D95</f>
        <v>0</v>
      </c>
      <c r="I95" s="91"/>
      <c r="J95" s="92"/>
      <c r="K95" s="91">
        <f>N95+M95</f>
        <v>0</v>
      </c>
      <c r="L95" s="116">
        <f>K95*100/D95</f>
        <v>0</v>
      </c>
      <c r="M95" s="91"/>
      <c r="N95" s="91"/>
      <c r="O95" s="92">
        <f>D95-G95-K95</f>
        <v>19382000</v>
      </c>
      <c r="P95" s="92">
        <f>O95*100/D95</f>
        <v>100</v>
      </c>
      <c r="Q95" s="91">
        <f>E95-I95-M95</f>
        <v>0</v>
      </c>
      <c r="R95" s="176">
        <f>F95-J95-N95</f>
        <v>19382000</v>
      </c>
    </row>
    <row r="96" spans="1:18" s="112" customFormat="1" ht="18.75" customHeight="1">
      <c r="A96" s="100"/>
      <c r="B96" s="87" t="s">
        <v>136</v>
      </c>
      <c r="C96" s="107"/>
      <c r="D96" s="108"/>
      <c r="E96" s="109"/>
      <c r="F96" s="108"/>
      <c r="G96" s="110"/>
      <c r="H96" s="99"/>
      <c r="I96" s="110"/>
      <c r="J96" s="111"/>
      <c r="K96" s="110"/>
      <c r="L96" s="111"/>
      <c r="M96" s="110"/>
      <c r="N96" s="110"/>
      <c r="O96" s="111"/>
      <c r="P96" s="111"/>
      <c r="Q96" s="110"/>
      <c r="R96" s="116"/>
    </row>
    <row r="97" spans="1:18" s="112" customFormat="1" ht="18.75" customHeight="1">
      <c r="A97" s="100"/>
      <c r="B97" s="101" t="s">
        <v>67</v>
      </c>
      <c r="C97" s="119"/>
      <c r="D97" s="159">
        <f>F97+E97</f>
        <v>100586300</v>
      </c>
      <c r="E97" s="160">
        <f>E63+E66+E69+E73+E77+E80+E83+E86+E90+E95</f>
        <v>0</v>
      </c>
      <c r="F97" s="159">
        <f>F63+F66+F69+F73+F77+F80+F83+F86+F90+F95</f>
        <v>100586300</v>
      </c>
      <c r="G97" s="161">
        <f>J97+I97</f>
        <v>0</v>
      </c>
      <c r="H97" s="105">
        <f>G97*100/D97</f>
        <v>0</v>
      </c>
      <c r="I97" s="161">
        <f>I63+I66+I69+I73+I77+I80+I83+I86+I90+I95</f>
        <v>0</v>
      </c>
      <c r="J97" s="105">
        <f>J63+J66+J69+J73+J77+J80+J83+J86+J90+J95</f>
        <v>0</v>
      </c>
      <c r="K97" s="161">
        <f>N97+M97</f>
        <v>95760</v>
      </c>
      <c r="L97" s="105">
        <f>K97*100/D97</f>
        <v>0.09520183166097172</v>
      </c>
      <c r="M97" s="161">
        <f>M63+M66+M69+M73+M77+M80+M83+M86+M90+M95</f>
        <v>0</v>
      </c>
      <c r="N97" s="161">
        <f>N63+N66+N69+N73+N77+N80+N83+N86+N90+N95</f>
        <v>95760</v>
      </c>
      <c r="O97" s="105">
        <f>D97-G97-K97</f>
        <v>100490540</v>
      </c>
      <c r="P97" s="105">
        <f>O97*100/D97</f>
        <v>99.90479816833903</v>
      </c>
      <c r="Q97" s="149">
        <f>E97-I97-M97</f>
        <v>0</v>
      </c>
      <c r="R97" s="114">
        <f>F97-J97-N97</f>
        <v>100490540</v>
      </c>
    </row>
    <row r="98" spans="1:18" ht="18.75" customHeight="1">
      <c r="A98" s="158">
        <v>3</v>
      </c>
      <c r="B98" s="177" t="s">
        <v>202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192"/>
    </row>
    <row r="99" spans="1:18" s="112" customFormat="1" ht="19.5" customHeight="1">
      <c r="A99" s="100"/>
      <c r="B99" s="86" t="s">
        <v>178</v>
      </c>
      <c r="C99" s="107"/>
      <c r="D99" s="108"/>
      <c r="E99" s="109"/>
      <c r="F99" s="108"/>
      <c r="G99" s="110"/>
      <c r="H99" s="99"/>
      <c r="I99" s="110"/>
      <c r="J99" s="111"/>
      <c r="K99" s="110"/>
      <c r="L99" s="99"/>
      <c r="M99" s="110"/>
      <c r="N99" s="110"/>
      <c r="O99" s="111"/>
      <c r="P99" s="111"/>
      <c r="Q99" s="110"/>
      <c r="R99" s="116"/>
    </row>
    <row r="100" spans="1:18" s="112" customFormat="1" ht="19.5" customHeight="1">
      <c r="A100" s="88" t="s">
        <v>142</v>
      </c>
      <c r="B100" s="87" t="s">
        <v>179</v>
      </c>
      <c r="C100" s="88" t="s">
        <v>128</v>
      </c>
      <c r="D100" s="117">
        <f>F100+E100</f>
        <v>8800000</v>
      </c>
      <c r="E100" s="98"/>
      <c r="F100" s="117">
        <v>8800000</v>
      </c>
      <c r="G100" s="92">
        <f>J100+I100</f>
        <v>0</v>
      </c>
      <c r="H100" s="99">
        <f>G100*100/D100</f>
        <v>0</v>
      </c>
      <c r="I100" s="91"/>
      <c r="J100" s="92"/>
      <c r="K100" s="91">
        <f>N100+M100</f>
        <v>0</v>
      </c>
      <c r="L100" s="116">
        <f>K100*100/D100</f>
        <v>0</v>
      </c>
      <c r="M100" s="91"/>
      <c r="N100" s="91"/>
      <c r="O100" s="91">
        <f>D100-G100-K100</f>
        <v>8800000</v>
      </c>
      <c r="P100" s="92">
        <f>O100*100/D100</f>
        <v>100</v>
      </c>
      <c r="Q100" s="91">
        <f>E100-I100-M100</f>
        <v>0</v>
      </c>
      <c r="R100" s="176">
        <f>F100-J100-N100</f>
        <v>8800000</v>
      </c>
    </row>
    <row r="101" spans="1:18" s="112" customFormat="1" ht="19.5" customHeight="1">
      <c r="A101" s="100"/>
      <c r="B101" s="87" t="s">
        <v>180</v>
      </c>
      <c r="C101" s="107"/>
      <c r="D101" s="147"/>
      <c r="E101" s="148"/>
      <c r="F101" s="147"/>
      <c r="G101" s="110"/>
      <c r="H101" s="99"/>
      <c r="I101" s="110"/>
      <c r="J101" s="111"/>
      <c r="K101" s="110"/>
      <c r="L101" s="111"/>
      <c r="M101" s="110"/>
      <c r="N101" s="110"/>
      <c r="O101" s="111"/>
      <c r="P101" s="111"/>
      <c r="Q101" s="110"/>
      <c r="R101" s="116"/>
    </row>
    <row r="102" spans="1:18" ht="19.5" customHeight="1">
      <c r="A102" s="188"/>
      <c r="B102" s="189" t="s">
        <v>181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90"/>
    </row>
    <row r="103" spans="1:18" s="112" customFormat="1" ht="19.5" customHeight="1">
      <c r="A103" s="94"/>
      <c r="B103" s="180" t="s">
        <v>182</v>
      </c>
      <c r="C103" s="181"/>
      <c r="D103" s="184">
        <f>F103+E103</f>
        <v>8800000</v>
      </c>
      <c r="E103" s="185">
        <f>E100</f>
        <v>0</v>
      </c>
      <c r="F103" s="184">
        <f>F100</f>
        <v>8800000</v>
      </c>
      <c r="G103" s="186">
        <f>J103+I103</f>
        <v>0</v>
      </c>
      <c r="H103" s="183">
        <f>G103*100/D103</f>
        <v>0</v>
      </c>
      <c r="I103" s="186">
        <f>I100</f>
        <v>0</v>
      </c>
      <c r="J103" s="183">
        <f>J100</f>
        <v>0</v>
      </c>
      <c r="K103" s="186">
        <f>N103+M103</f>
        <v>0</v>
      </c>
      <c r="L103" s="183">
        <f>K103*100/D103</f>
        <v>0</v>
      </c>
      <c r="M103" s="186">
        <f>M100</f>
        <v>0</v>
      </c>
      <c r="N103" s="186">
        <f>N100</f>
        <v>0</v>
      </c>
      <c r="O103" s="183">
        <f>D103-G103-K103</f>
        <v>8800000</v>
      </c>
      <c r="P103" s="183">
        <f>O103*100/D103</f>
        <v>100</v>
      </c>
      <c r="Q103" s="187">
        <f>E103-I103-M103</f>
        <v>0</v>
      </c>
      <c r="R103" s="182">
        <f>F103-J103-N103</f>
        <v>8800000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8" activePane="bottomLeft" state="frozen"/>
      <selection pane="topLeft" activeCell="A1" sqref="A1"/>
      <selection pane="bottomLeft" activeCell="J19" sqref="J19:J20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197" t="s">
        <v>124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>
      <c r="A2" s="198" t="s">
        <v>0</v>
      </c>
      <c r="B2" s="198" t="s">
        <v>1</v>
      </c>
      <c r="C2" s="201" t="s">
        <v>2</v>
      </c>
      <c r="D2" s="200" t="s">
        <v>3</v>
      </c>
      <c r="E2" s="200"/>
      <c r="F2" s="200"/>
      <c r="G2" s="200" t="s">
        <v>7</v>
      </c>
      <c r="H2" s="200"/>
      <c r="I2" s="200"/>
      <c r="J2" s="200"/>
      <c r="K2" s="200" t="s">
        <v>9</v>
      </c>
      <c r="L2" s="200"/>
      <c r="M2" s="200"/>
      <c r="N2" s="200"/>
      <c r="O2" s="200" t="s">
        <v>10</v>
      </c>
      <c r="P2" s="200"/>
      <c r="Q2" s="200"/>
      <c r="R2" s="200"/>
    </row>
    <row r="3" spans="1:18" ht="14.25" customHeight="1">
      <c r="A3" s="198"/>
      <c r="B3" s="198"/>
      <c r="C3" s="20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2017-11-06T05:05:29Z</cp:lastPrinted>
  <dcterms:created xsi:type="dcterms:W3CDTF">2009-12-25T03:29:35Z</dcterms:created>
  <dcterms:modified xsi:type="dcterms:W3CDTF">2017-11-06T06:47:25Z</dcterms:modified>
  <cp:category/>
  <cp:version/>
  <cp:contentType/>
  <cp:contentStatus/>
</cp:coreProperties>
</file>